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810" windowHeight="8445" activeTab="1"/>
  </bookViews>
  <sheets>
    <sheet name="2018 and 2019 Overview" sheetId="6" r:id="rId1"/>
    <sheet name="2018 통장정리" sheetId="14" r:id="rId2"/>
    <sheet name="2018 GFFC" sheetId="15" r:id="rId3"/>
    <sheet name="2018 GFFC 참석자" sheetId="18" r:id="rId4"/>
    <sheet name="환전 엔화 사용내역" sheetId="19" r:id="rId5"/>
    <sheet name="Waseda 지원" sheetId="16" r:id="rId6"/>
    <sheet name="성균관대학교 지원" sheetId="17" r:id="rId7"/>
  </sheets>
  <definedNames>
    <definedName name="_xlnm._FilterDatabase" localSheetId="1" hidden="1">'2018 통장정리'!$A$3:$E$138</definedName>
    <definedName name="_xlnm.Print_Area" localSheetId="0">'2018 and 2019 Overview'!$A$2:$L$47</definedName>
    <definedName name="_xlnm.Print_Area" localSheetId="4">'환전 엔화 사용내역'!$A$2:$D$12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2" i="6"/>
  <c r="I8" i="14"/>
  <c r="I9"/>
  <c r="F50" i="6" l="1"/>
  <c r="K45" l="1"/>
  <c r="K44"/>
  <c r="K37"/>
  <c r="K15" l="1"/>
  <c r="F8" s="1"/>
  <c r="I17" i="14"/>
  <c r="I21"/>
  <c r="F16" i="6"/>
  <c r="K12"/>
  <c r="K46"/>
  <c r="I11" i="14"/>
  <c r="I16"/>
  <c r="F14" i="6" l="1"/>
  <c r="F12"/>
  <c r="F10"/>
  <c r="F6"/>
  <c r="K20"/>
  <c r="K21" s="1"/>
  <c r="I19" i="14"/>
  <c r="I15"/>
  <c r="I20"/>
  <c r="I18"/>
  <c r="I10"/>
  <c r="F18" i="6" l="1"/>
  <c r="K32"/>
  <c r="K35" s="1"/>
  <c r="K47" s="1"/>
  <c r="E19" i="15"/>
  <c r="E16"/>
  <c r="C17" i="17"/>
  <c r="E8" i="15" l="1"/>
  <c r="H71" i="18"/>
  <c r="J72"/>
  <c r="I72"/>
  <c r="H72"/>
</calcChain>
</file>

<file path=xl/sharedStrings.xml><?xml version="1.0" encoding="utf-8"?>
<sst xmlns="http://schemas.openxmlformats.org/spreadsheetml/2006/main" count="1113" uniqueCount="583">
  <si>
    <t>날짜</t>
    <phoneticPr fontId="2" type="noConversion"/>
  </si>
  <si>
    <t>거래내용</t>
    <phoneticPr fontId="2" type="noConversion"/>
  </si>
  <si>
    <t>세부내용</t>
    <phoneticPr fontId="2" type="noConversion"/>
  </si>
  <si>
    <t>입금</t>
    <phoneticPr fontId="2" type="noConversion"/>
  </si>
  <si>
    <t>출금</t>
    <phoneticPr fontId="2" type="noConversion"/>
  </si>
  <si>
    <t>사업내용 (Contents)</t>
    <phoneticPr fontId="2" type="noConversion"/>
  </si>
  <si>
    <t xml:space="preserve"> 소요 예산 (Expenditure)</t>
    <phoneticPr fontId="2" type="noConversion"/>
  </si>
  <si>
    <t>수입과 지출 (Revenue and Expenditure)</t>
    <phoneticPr fontId="2" type="noConversion"/>
  </si>
  <si>
    <t xml:space="preserve"> </t>
    <phoneticPr fontId="2" type="noConversion"/>
  </si>
  <si>
    <t>수입 (Revenue)</t>
    <phoneticPr fontId="2" type="noConversion"/>
  </si>
  <si>
    <t>Amount</t>
    <phoneticPr fontId="2" type="noConversion"/>
  </si>
  <si>
    <t>행사지원금 (Outside Support)</t>
    <phoneticPr fontId="2" type="noConversion"/>
  </si>
  <si>
    <t>지출 (Expenditure)</t>
    <phoneticPr fontId="2" type="noConversion"/>
  </si>
  <si>
    <t>사업내용 (Activities)</t>
    <phoneticPr fontId="2" type="noConversion"/>
  </si>
  <si>
    <t>예상 수입과 지출 (Revenue and Expenditure Forecast)</t>
    <phoneticPr fontId="2" type="noConversion"/>
  </si>
  <si>
    <t>합계 (Total)</t>
    <phoneticPr fontId="2" type="noConversion"/>
  </si>
  <si>
    <t>총지출 (total expenditure)</t>
    <phoneticPr fontId="2" type="noConversion"/>
  </si>
  <si>
    <t>예상 잔액 (Expected Balance)</t>
    <phoneticPr fontId="2" type="noConversion"/>
  </si>
  <si>
    <t>총수입(Total Revenue)</t>
    <phoneticPr fontId="2" type="noConversion"/>
  </si>
  <si>
    <t>총지출(Total Expenditure)</t>
    <phoneticPr fontId="2" type="noConversion"/>
  </si>
  <si>
    <t>정홍주</t>
    <phoneticPr fontId="2" type="noConversion"/>
  </si>
  <si>
    <t>임소영</t>
    <phoneticPr fontId="2" type="noConversion"/>
  </si>
  <si>
    <t>교보문고</t>
    <phoneticPr fontId="2" type="noConversion"/>
  </si>
  <si>
    <t>1. 회원모집 및  학회 홍보비용</t>
    <phoneticPr fontId="2" type="noConversion"/>
  </si>
  <si>
    <t>Note</t>
    <phoneticPr fontId="2" type="noConversion"/>
  </si>
  <si>
    <t xml:space="preserve">2017 잔액 </t>
    <phoneticPr fontId="2" type="noConversion"/>
  </si>
  <si>
    <t>$1800(현금)</t>
    <phoneticPr fontId="2" type="noConversion"/>
  </si>
  <si>
    <t>2018 연회비</t>
    <phoneticPr fontId="2" type="noConversion"/>
  </si>
  <si>
    <t>이장주</t>
    <phoneticPr fontId="2" type="noConversion"/>
  </si>
  <si>
    <t>Vincenzo Senatore</t>
    <phoneticPr fontId="2" type="noConversion"/>
  </si>
  <si>
    <t>최철</t>
    <phoneticPr fontId="2" type="noConversion"/>
  </si>
  <si>
    <t>종신회비</t>
    <phoneticPr fontId="2" type="noConversion"/>
  </si>
  <si>
    <t>IRFC Vol.2 No.2 편집 및 인쇄비</t>
    <phoneticPr fontId="2" type="noConversion"/>
  </si>
  <si>
    <t>우정사업본부</t>
    <phoneticPr fontId="2" type="noConversion"/>
  </si>
  <si>
    <t>국립도서관 학술지 납본</t>
    <phoneticPr fontId="2" type="noConversion"/>
  </si>
  <si>
    <t>정운영</t>
    <phoneticPr fontId="2" type="noConversion"/>
  </si>
  <si>
    <t>예금결산이자</t>
    <phoneticPr fontId="2" type="noConversion"/>
  </si>
  <si>
    <t>Alexander Bohnert</t>
    <phoneticPr fontId="2" type="noConversion"/>
  </si>
  <si>
    <t>2018-2019 연회비</t>
    <phoneticPr fontId="2" type="noConversion"/>
  </si>
  <si>
    <t>한국보험계리사회</t>
    <phoneticPr fontId="2" type="noConversion"/>
  </si>
  <si>
    <t>2018 기관회원비</t>
    <phoneticPr fontId="2" type="noConversion"/>
  </si>
  <si>
    <t>박영석</t>
    <phoneticPr fontId="2" type="noConversion"/>
  </si>
  <si>
    <t>여정희</t>
    <phoneticPr fontId="2" type="noConversion"/>
  </si>
  <si>
    <t>2018 연회비</t>
    <phoneticPr fontId="2" type="noConversion"/>
  </si>
  <si>
    <t>연회비</t>
    <phoneticPr fontId="2" type="noConversion"/>
  </si>
  <si>
    <t>Michelle Kelly-Louw</t>
    <phoneticPr fontId="2" type="noConversion"/>
  </si>
  <si>
    <t>2018 연회비</t>
    <phoneticPr fontId="2" type="noConversion"/>
  </si>
  <si>
    <t>정홍주</t>
    <phoneticPr fontId="2" type="noConversion"/>
  </si>
  <si>
    <t>박태준</t>
    <phoneticPr fontId="2" type="noConversion"/>
  </si>
  <si>
    <t>문방사우</t>
    <phoneticPr fontId="2" type="noConversion"/>
  </si>
  <si>
    <t>우정사업본부</t>
    <phoneticPr fontId="2" type="noConversion"/>
  </si>
  <si>
    <t>정희수</t>
    <phoneticPr fontId="2" type="noConversion"/>
  </si>
  <si>
    <t>예금보험공사</t>
    <phoneticPr fontId="2" type="noConversion"/>
  </si>
  <si>
    <t>2018 기관회원비</t>
    <phoneticPr fontId="2" type="noConversion"/>
  </si>
  <si>
    <t>이찬미</t>
    <phoneticPr fontId="2" type="noConversion"/>
  </si>
  <si>
    <t xml:space="preserve">이찬미 </t>
    <phoneticPr fontId="2" type="noConversion"/>
  </si>
  <si>
    <t>예금결산이자</t>
    <phoneticPr fontId="2" type="noConversion"/>
  </si>
  <si>
    <t>심재만</t>
    <phoneticPr fontId="2" type="noConversion"/>
  </si>
  <si>
    <t>허유경</t>
    <phoneticPr fontId="2" type="noConversion"/>
  </si>
  <si>
    <t>2018 이사회비</t>
    <phoneticPr fontId="2" type="noConversion"/>
  </si>
  <si>
    <t>양기진</t>
    <phoneticPr fontId="2" type="noConversion"/>
  </si>
  <si>
    <t>인증서수수료</t>
    <phoneticPr fontId="2" type="noConversion"/>
  </si>
  <si>
    <t>인증서갱신비</t>
    <phoneticPr fontId="2" type="noConversion"/>
  </si>
  <si>
    <t>아이프린팅</t>
    <phoneticPr fontId="2" type="noConversion"/>
  </si>
  <si>
    <t>퀵비</t>
    <phoneticPr fontId="2" type="noConversion"/>
  </si>
  <si>
    <t>한창희</t>
    <phoneticPr fontId="2" type="noConversion"/>
  </si>
  <si>
    <t>장한예</t>
    <phoneticPr fontId="2" type="noConversion"/>
  </si>
  <si>
    <t>퀵비</t>
    <phoneticPr fontId="2" type="noConversion"/>
  </si>
  <si>
    <t>일본 행사 사용 금액 인출</t>
    <phoneticPr fontId="2" type="noConversion"/>
  </si>
  <si>
    <t>(엔화 환전용)</t>
    <phoneticPr fontId="2" type="noConversion"/>
  </si>
  <si>
    <t>칠넷상패</t>
    <phoneticPr fontId="2" type="noConversion"/>
  </si>
  <si>
    <t>감사패(이홍무, Xian Xu)</t>
    <phoneticPr fontId="2" type="noConversion"/>
  </si>
  <si>
    <t>문방사우</t>
    <phoneticPr fontId="2" type="noConversion"/>
  </si>
  <si>
    <t>2018 행사 인쇄용 색지 구입</t>
    <phoneticPr fontId="2" type="noConversion"/>
  </si>
  <si>
    <t>현채희</t>
    <phoneticPr fontId="2" type="noConversion"/>
  </si>
  <si>
    <t>황문연</t>
    <phoneticPr fontId="2" type="noConversion"/>
  </si>
  <si>
    <t>2018 연회비</t>
    <phoneticPr fontId="2" type="noConversion"/>
  </si>
  <si>
    <t>손정현</t>
    <phoneticPr fontId="2" type="noConversion"/>
  </si>
  <si>
    <t>2018 이사회비</t>
    <phoneticPr fontId="2" type="noConversion"/>
  </si>
  <si>
    <t>새한문화사</t>
    <phoneticPr fontId="2" type="noConversion"/>
  </si>
  <si>
    <t>허욱재</t>
    <phoneticPr fontId="2" type="noConversion"/>
  </si>
  <si>
    <t>손관설</t>
    <phoneticPr fontId="2" type="noConversion"/>
  </si>
  <si>
    <t>조만</t>
    <phoneticPr fontId="2" type="noConversion"/>
  </si>
  <si>
    <t>김성숙</t>
    <phoneticPr fontId="2" type="noConversion"/>
  </si>
  <si>
    <t>최미수</t>
    <phoneticPr fontId="2" type="noConversion"/>
  </si>
  <si>
    <t>감사패(waseda 연구소장,총장)</t>
    <phoneticPr fontId="2" type="noConversion"/>
  </si>
  <si>
    <t>우편용 박스비</t>
    <phoneticPr fontId="2" type="noConversion"/>
  </si>
  <si>
    <t>우체국</t>
    <phoneticPr fontId="2" type="noConversion"/>
  </si>
  <si>
    <t>EMS(인도네시아, 미국 ARIA)</t>
    <phoneticPr fontId="2" type="noConversion"/>
  </si>
  <si>
    <t>SPRINGER</t>
    <phoneticPr fontId="2" type="noConversion"/>
  </si>
  <si>
    <t>수  입 (Revenue)</t>
    <phoneticPr fontId="2" type="noConversion"/>
  </si>
  <si>
    <t>No.</t>
    <phoneticPr fontId="2" type="noConversion"/>
  </si>
  <si>
    <t>수 입 항 목 (Category)</t>
    <phoneticPr fontId="2" type="noConversion"/>
  </si>
  <si>
    <t>세 부 항 목 (Source)</t>
    <phoneticPr fontId="2" type="noConversion"/>
  </si>
  <si>
    <t>금 액 (Amount)</t>
    <phoneticPr fontId="2" type="noConversion"/>
  </si>
  <si>
    <t>비고 (Note)</t>
    <phoneticPr fontId="2" type="noConversion"/>
  </si>
  <si>
    <t xml:space="preserve"> 회비 및 임원비(General Membership and BOD Membership)</t>
    <phoneticPr fontId="2" type="noConversion"/>
  </si>
  <si>
    <t>참가비 (Registration Fee)</t>
    <phoneticPr fontId="2" type="noConversion"/>
  </si>
  <si>
    <t>성균관대 (SKK University)</t>
    <phoneticPr fontId="2" type="noConversion"/>
  </si>
  <si>
    <t>총 액 (Total Amount)</t>
    <phoneticPr fontId="2" type="noConversion"/>
  </si>
  <si>
    <t>지 출 항 목 (Items)</t>
    <phoneticPr fontId="2" type="noConversion"/>
  </si>
  <si>
    <t>세 부 항 목 (Items)</t>
    <phoneticPr fontId="2" type="noConversion"/>
  </si>
  <si>
    <t>지 출 액 (Payment)</t>
    <phoneticPr fontId="2" type="noConversion"/>
  </si>
  <si>
    <t>Rofikoh Rokhim</t>
    <phoneticPr fontId="2" type="noConversion"/>
  </si>
  <si>
    <t>Melia Retno Astrini</t>
    <phoneticPr fontId="2" type="noConversion"/>
  </si>
  <si>
    <t>Maria Ulpah</t>
    <phoneticPr fontId="2" type="noConversion"/>
  </si>
  <si>
    <t>Name</t>
    <phoneticPr fontId="2" type="noConversion"/>
  </si>
  <si>
    <t>Affiliation</t>
    <phoneticPr fontId="2" type="noConversion"/>
  </si>
  <si>
    <t>Payment</t>
    <phoneticPr fontId="2" type="noConversion"/>
  </si>
  <si>
    <t>Hotel</t>
    <phoneticPr fontId="2" type="noConversion"/>
  </si>
  <si>
    <t>Payer</t>
    <phoneticPr fontId="2" type="noConversion"/>
  </si>
  <si>
    <t>So Young Lim</t>
    <phoneticPr fontId="2" type="noConversion"/>
  </si>
  <si>
    <t>SKKU</t>
    <phoneticPr fontId="2" type="noConversion"/>
  </si>
  <si>
    <t>-</t>
    <phoneticPr fontId="2" type="noConversion"/>
  </si>
  <si>
    <t>Step 21</t>
    <phoneticPr fontId="2" type="noConversion"/>
  </si>
  <si>
    <t>Waseda</t>
    <phoneticPr fontId="2" type="noConversion"/>
  </si>
  <si>
    <t>Hsuan Hui Wang</t>
    <phoneticPr fontId="2" type="noConversion"/>
  </si>
  <si>
    <t>U. of Indonesia</t>
    <phoneticPr fontId="2" type="noConversion"/>
  </si>
  <si>
    <t>Ida Ayu Agung Fradynawati</t>
    <phoneticPr fontId="2" type="noConversion"/>
  </si>
  <si>
    <t>Wardatul Adwiyah</t>
    <phoneticPr fontId="2" type="noConversion"/>
  </si>
  <si>
    <t>Pamouane Phetthany</t>
    <phoneticPr fontId="2" type="noConversion"/>
  </si>
  <si>
    <t>MFA</t>
    <phoneticPr fontId="2" type="noConversion"/>
  </si>
  <si>
    <t>MZ Mamun</t>
    <phoneticPr fontId="2" type="noConversion"/>
  </si>
  <si>
    <t>U. of Dhaka</t>
    <phoneticPr fontId="2" type="noConversion"/>
  </si>
  <si>
    <t>Rihga(28-29)</t>
    <phoneticPr fontId="2" type="noConversion"/>
  </si>
  <si>
    <t>Hong Joo Jung</t>
    <phoneticPr fontId="2" type="noConversion"/>
  </si>
  <si>
    <t>Rihga(26-29)</t>
    <phoneticPr fontId="2" type="noConversion"/>
  </si>
  <si>
    <t>Sung Sook Kim</t>
    <phoneticPr fontId="2" type="noConversion"/>
  </si>
  <si>
    <t>Kye Myung U.</t>
    <phoneticPr fontId="2" type="noConversion"/>
  </si>
  <si>
    <t>Rihga(26-27)</t>
    <phoneticPr fontId="2" type="noConversion"/>
  </si>
  <si>
    <t>So Jung Park</t>
    <phoneticPr fontId="2" type="noConversion"/>
  </si>
  <si>
    <t>SNU</t>
    <phoneticPr fontId="2" type="noConversion"/>
  </si>
  <si>
    <t>Rihga(26-28)</t>
    <phoneticPr fontId="2" type="noConversion"/>
  </si>
  <si>
    <t>Mi Soo Choi</t>
    <phoneticPr fontId="2" type="noConversion"/>
  </si>
  <si>
    <t>SDU</t>
    <phoneticPr fontId="2" type="noConversion"/>
  </si>
  <si>
    <t>A Reum Choi</t>
    <phoneticPr fontId="2" type="noConversion"/>
  </si>
  <si>
    <t>IAFICO</t>
    <phoneticPr fontId="2" type="noConversion"/>
  </si>
  <si>
    <t>Man Cho</t>
    <phoneticPr fontId="2" type="noConversion"/>
  </si>
  <si>
    <t>KDI</t>
    <phoneticPr fontId="2" type="noConversion"/>
  </si>
  <si>
    <t>You Kyung Huh</t>
    <phoneticPr fontId="2" type="noConversion"/>
  </si>
  <si>
    <t>U. of Virginia</t>
    <phoneticPr fontId="2" type="noConversion"/>
  </si>
  <si>
    <t>Alexander Bohnert</t>
  </si>
  <si>
    <t>Friedrich-Alexander University, Germany</t>
  </si>
  <si>
    <t xml:space="preserve">Yong Qiang Han </t>
  </si>
  <si>
    <t>Shanghai Zaotung Univ., Singapor/China</t>
  </si>
  <si>
    <t>5万円</t>
    <rPh sb="1" eb="3">
      <t>マンエン</t>
    </rPh>
    <phoneticPr fontId="2" type="noConversion"/>
  </si>
  <si>
    <t xml:space="preserve">Yoshihiro Kawai </t>
  </si>
  <si>
    <t>former Secretary-General of IAIS, Japan</t>
  </si>
  <si>
    <t>国内交通費</t>
    <rPh sb="0" eb="2">
      <t>コクナイ</t>
    </rPh>
    <rPh sb="2" eb="5">
      <t>コウツウヒ</t>
    </rPh>
    <phoneticPr fontId="2" type="noConversion"/>
  </si>
  <si>
    <t>Michael R. Powers</t>
  </si>
  <si>
    <t>Tsinghua University, China</t>
  </si>
  <si>
    <t>実費</t>
    <rPh sb="0" eb="2">
      <t>ｼﾞッﾋﾟ</t>
    </rPh>
    <phoneticPr fontId="2" type="noConversion"/>
  </si>
  <si>
    <t>Jung Hai Yoon</t>
    <phoneticPr fontId="2" type="noConversion"/>
  </si>
  <si>
    <t>Inha University</t>
    <phoneticPr fontId="2" type="noConversion"/>
  </si>
  <si>
    <t xml:space="preserve">Free Dinner </t>
    <phoneticPr fontId="2" type="noConversion"/>
  </si>
  <si>
    <t>Sang Rim Lee</t>
    <phoneticPr fontId="2" type="noConversion"/>
  </si>
  <si>
    <t>Mokpo University</t>
    <phoneticPr fontId="2" type="noConversion"/>
  </si>
  <si>
    <t>Route(26-28)</t>
    <phoneticPr fontId="2" type="noConversion"/>
  </si>
  <si>
    <t>이름</t>
    <phoneticPr fontId="2" type="noConversion"/>
  </si>
  <si>
    <t>소속</t>
    <phoneticPr fontId="2" type="noConversion"/>
  </si>
  <si>
    <t>국가</t>
    <phoneticPr fontId="2" type="noConversion"/>
  </si>
  <si>
    <t>발표여부</t>
    <phoneticPr fontId="2" type="noConversion"/>
  </si>
  <si>
    <t>온천투어</t>
    <phoneticPr fontId="2" type="noConversion"/>
  </si>
  <si>
    <t>참가비</t>
    <phoneticPr fontId="2" type="noConversion"/>
  </si>
  <si>
    <t>임원회비</t>
    <phoneticPr fontId="2" type="noConversion"/>
  </si>
  <si>
    <t>Korea</t>
    <phoneticPr fontId="2" type="noConversion"/>
  </si>
  <si>
    <t>O</t>
    <phoneticPr fontId="2" type="noConversion"/>
  </si>
  <si>
    <t>면제(이사)</t>
    <phoneticPr fontId="2" type="noConversion"/>
  </si>
  <si>
    <t>종신회원</t>
    <phoneticPr fontId="2" type="noConversion"/>
  </si>
  <si>
    <t>납부</t>
    <phoneticPr fontId="2" type="noConversion"/>
  </si>
  <si>
    <t>참석</t>
    <phoneticPr fontId="2" type="noConversion"/>
  </si>
  <si>
    <t>Jung Hyun Sohn</t>
    <phoneticPr fontId="2" type="noConversion"/>
  </si>
  <si>
    <t>Sang Ho Kim</t>
    <phoneticPr fontId="2" type="noConversion"/>
  </si>
  <si>
    <t>Young Seok Park</t>
    <phoneticPr fontId="2" type="noConversion"/>
  </si>
  <si>
    <t>Sun Young Hwang</t>
    <phoneticPr fontId="2" type="noConversion"/>
  </si>
  <si>
    <t>Yoon Lee</t>
    <phoneticPr fontId="2" type="noConversion"/>
  </si>
  <si>
    <t>X</t>
    <phoneticPr fontId="2" type="noConversion"/>
  </si>
  <si>
    <t>Chan Mi Lee</t>
    <phoneticPr fontId="2" type="noConversion"/>
  </si>
  <si>
    <t>Hyun Bok Lee</t>
    <phoneticPr fontId="2" type="noConversion"/>
  </si>
  <si>
    <t>Gi Jin YANG</t>
    <phoneticPr fontId="2" type="noConversion"/>
  </si>
  <si>
    <t>Wook Jae Heo</t>
    <phoneticPr fontId="2" type="noConversion"/>
  </si>
  <si>
    <t>Moon Yun Hwang</t>
    <phoneticPr fontId="2" type="noConversion"/>
  </si>
  <si>
    <t>Hsuan-Hui Wang</t>
    <phoneticPr fontId="2" type="noConversion"/>
  </si>
  <si>
    <t xml:space="preserve">Taiwan </t>
    <phoneticPr fontId="2" type="noConversion"/>
  </si>
  <si>
    <t>Kwanseol Sohn</t>
    <phoneticPr fontId="2" type="noConversion"/>
  </si>
  <si>
    <t xml:space="preserve">Heesoo Chung </t>
    <phoneticPr fontId="2" type="noConversion"/>
  </si>
  <si>
    <t>글보연 원생 22명</t>
    <phoneticPr fontId="2" type="noConversion"/>
  </si>
  <si>
    <t>Patricia Born</t>
    <phoneticPr fontId="2" type="noConversion"/>
  </si>
  <si>
    <t>USA</t>
    <phoneticPr fontId="2" type="noConversion"/>
  </si>
  <si>
    <t>Ronald Tauviek Andi Kasim</t>
    <phoneticPr fontId="2" type="noConversion"/>
  </si>
  <si>
    <t>Indonesia</t>
    <phoneticPr fontId="2" type="noConversion"/>
  </si>
  <si>
    <t xml:space="preserve">Friderica Widyasari Dewi </t>
    <phoneticPr fontId="2" type="noConversion"/>
  </si>
  <si>
    <t>현장납부(달러,영수증)</t>
    <phoneticPr fontId="2" type="noConversion"/>
  </si>
  <si>
    <t xml:space="preserve">Sri Mulyani Indrawati </t>
    <phoneticPr fontId="2" type="noConversion"/>
  </si>
  <si>
    <t>차감 후 $220</t>
    <phoneticPr fontId="2" type="noConversion"/>
  </si>
  <si>
    <t xml:space="preserve">Ida Ayu Agung Faradynawati </t>
    <phoneticPr fontId="2" type="noConversion"/>
  </si>
  <si>
    <t>지원금 차감</t>
    <phoneticPr fontId="2" type="noConversion"/>
  </si>
  <si>
    <t>Wardatul Adawiyah</t>
    <phoneticPr fontId="2" type="noConversion"/>
  </si>
  <si>
    <t xml:space="preserve">Eduardus Tandelilin </t>
    <phoneticPr fontId="2" type="noConversion"/>
  </si>
  <si>
    <t>Long Trinh</t>
    <phoneticPr fontId="2" type="noConversion"/>
  </si>
  <si>
    <t>Vietnam</t>
    <phoneticPr fontId="2" type="noConversion"/>
  </si>
  <si>
    <t xml:space="preserve">Pamouane Phetthany </t>
    <phoneticPr fontId="2" type="noConversion"/>
  </si>
  <si>
    <t>Laos</t>
    <phoneticPr fontId="2" type="noConversion"/>
  </si>
  <si>
    <t>티켓 인보이스</t>
    <phoneticPr fontId="2" type="noConversion"/>
  </si>
  <si>
    <t xml:space="preserve">Khanthaly Saenvilayvong </t>
    <phoneticPr fontId="2" type="noConversion"/>
  </si>
  <si>
    <t>Sankarshan Basu</t>
    <phoneticPr fontId="2" type="noConversion"/>
  </si>
  <si>
    <t>India</t>
    <phoneticPr fontId="2" type="noConversion"/>
  </si>
  <si>
    <t>Germany</t>
    <phoneticPr fontId="2" type="noConversion"/>
  </si>
  <si>
    <t>Philippe Maeder</t>
    <phoneticPr fontId="2" type="noConversion"/>
  </si>
  <si>
    <t>Switzerland</t>
    <phoneticPr fontId="2" type="noConversion"/>
  </si>
  <si>
    <t xml:space="preserve">Jacek Lisowski </t>
    <phoneticPr fontId="2" type="noConversion"/>
  </si>
  <si>
    <t>Poland</t>
    <phoneticPr fontId="2" type="noConversion"/>
  </si>
  <si>
    <t xml:space="preserve">Piotr Manikowski </t>
  </si>
  <si>
    <t>South Africa</t>
    <phoneticPr fontId="2" type="noConversion"/>
  </si>
  <si>
    <t>Muhammad Ziaulhaq Mamun</t>
    <phoneticPr fontId="2" type="noConversion"/>
  </si>
  <si>
    <t>Bangladesh</t>
    <phoneticPr fontId="2" type="noConversion"/>
  </si>
  <si>
    <t xml:space="preserve">Han Yi Zhang </t>
    <phoneticPr fontId="2" type="noConversion"/>
  </si>
  <si>
    <t>China</t>
    <phoneticPr fontId="2" type="noConversion"/>
  </si>
  <si>
    <t>Yong Qiang Han</t>
    <phoneticPr fontId="2" type="noConversion"/>
  </si>
  <si>
    <t>Dongmei CHEN</t>
    <phoneticPr fontId="2" type="noConversion"/>
  </si>
  <si>
    <t>Michael R. Powers</t>
    <phoneticPr fontId="2" type="noConversion"/>
  </si>
  <si>
    <t>Chao LU</t>
    <phoneticPr fontId="2" type="noConversion"/>
  </si>
  <si>
    <t>Nobuchika Mori</t>
    <phoneticPr fontId="2" type="noConversion"/>
  </si>
  <si>
    <t>Japan</t>
    <phoneticPr fontId="2" type="noConversion"/>
  </si>
  <si>
    <t>Yoshihiro Kawai</t>
    <phoneticPr fontId="2" type="noConversion"/>
  </si>
  <si>
    <t>Eiichiro Kawabe</t>
    <phoneticPr fontId="2" type="noConversion"/>
  </si>
  <si>
    <t>Shinichi Yoshikuni</t>
    <phoneticPr fontId="2" type="noConversion"/>
  </si>
  <si>
    <t>Satoru Hiraga</t>
    <phoneticPr fontId="2" type="noConversion"/>
  </si>
  <si>
    <t>Michio Kitahara</t>
    <phoneticPr fontId="2" type="noConversion"/>
  </si>
  <si>
    <t xml:space="preserve">Kazy Hata </t>
    <phoneticPr fontId="2" type="noConversion"/>
  </si>
  <si>
    <t>Naoyuki Yoshino</t>
    <phoneticPr fontId="2" type="noConversion"/>
  </si>
  <si>
    <t>Satoshi Nakaide</t>
    <phoneticPr fontId="2" type="noConversion"/>
  </si>
  <si>
    <t>Hong Mu Lee</t>
    <phoneticPr fontId="2" type="noConversion"/>
  </si>
  <si>
    <t>Maji Rhee</t>
    <phoneticPr fontId="2" type="noConversion"/>
  </si>
  <si>
    <t>Onzo Naoto</t>
    <phoneticPr fontId="2" type="noConversion"/>
  </si>
  <si>
    <t>Ken Kawai</t>
    <phoneticPr fontId="2" type="noConversion"/>
  </si>
  <si>
    <t xml:space="preserve">Tadayoshi Otsuka </t>
    <phoneticPr fontId="2" type="noConversion"/>
  </si>
  <si>
    <t>현장납부(달러, 영수증)</t>
    <phoneticPr fontId="2" type="noConversion"/>
  </si>
  <si>
    <t>현장납부(원)</t>
    <phoneticPr fontId="2" type="noConversion"/>
  </si>
  <si>
    <t>노란색 표시 ; 현장 참석자, 총 83명</t>
    <phoneticPr fontId="2" type="noConversion"/>
  </si>
  <si>
    <t>파란색 표시 ; SKYPE 발표</t>
    <phoneticPr fontId="2" type="noConversion"/>
  </si>
  <si>
    <t>SKKU</t>
    <phoneticPr fontId="2" type="noConversion"/>
  </si>
  <si>
    <t>Kye Myung U.</t>
    <phoneticPr fontId="2" type="noConversion"/>
  </si>
  <si>
    <t>GAIST</t>
    <phoneticPr fontId="2" type="noConversion"/>
  </si>
  <si>
    <t>Seogang U.</t>
    <phoneticPr fontId="2" type="noConversion"/>
  </si>
  <si>
    <t>K D I</t>
    <phoneticPr fontId="2" type="noConversion"/>
  </si>
  <si>
    <t>Sookmyung Womens U.</t>
    <phoneticPr fontId="2" type="noConversion"/>
  </si>
  <si>
    <t>Inha U.</t>
    <phoneticPr fontId="2" type="noConversion"/>
  </si>
  <si>
    <t>SNU</t>
    <phoneticPr fontId="2" type="noConversion"/>
  </si>
  <si>
    <t>Seoul Digital U.</t>
    <phoneticPr fontId="2" type="noConversion"/>
  </si>
  <si>
    <t>Virginia U.</t>
    <phoneticPr fontId="2" type="noConversion"/>
  </si>
  <si>
    <t>Kcomwel</t>
    <phoneticPr fontId="2" type="noConversion"/>
  </si>
  <si>
    <t xml:space="preserve">Jeon Ju </t>
    <phoneticPr fontId="2" type="noConversion"/>
  </si>
  <si>
    <t>Chonbuk National University</t>
    <phoneticPr fontId="2" type="noConversion"/>
  </si>
  <si>
    <t xml:space="preserve">Mokpo University </t>
    <phoneticPr fontId="2" type="noConversion"/>
  </si>
  <si>
    <t>South Dakota State University</t>
    <phoneticPr fontId="2" type="noConversion"/>
  </si>
  <si>
    <t>Financial Supervisory Service</t>
    <phoneticPr fontId="2" type="noConversion"/>
  </si>
  <si>
    <t>Samsung Life</t>
    <phoneticPr fontId="2" type="noConversion"/>
  </si>
  <si>
    <t>Hana Bank</t>
    <phoneticPr fontId="2" type="noConversion"/>
  </si>
  <si>
    <t>Florida State University</t>
    <phoneticPr fontId="2" type="noConversion"/>
  </si>
  <si>
    <t>University of Gajamada</t>
    <phoneticPr fontId="2" type="noConversion"/>
  </si>
  <si>
    <t>Minister of Finance</t>
    <phoneticPr fontId="2" type="noConversion"/>
  </si>
  <si>
    <t>University of Indonesia</t>
    <phoneticPr fontId="2" type="noConversion"/>
  </si>
  <si>
    <t>ADBL</t>
    <phoneticPr fontId="2" type="noConversion"/>
  </si>
  <si>
    <t>MFA</t>
    <phoneticPr fontId="2" type="noConversion"/>
  </si>
  <si>
    <t>Xainiyom Non Deposit Taking Microfinance Institution</t>
    <phoneticPr fontId="2" type="noConversion"/>
  </si>
  <si>
    <t>Indian Institute of Management Bangalore</t>
    <phoneticPr fontId="2" type="noConversion"/>
  </si>
  <si>
    <t>Friedrich-Alexander University</t>
    <phoneticPr fontId="2" type="noConversion"/>
  </si>
  <si>
    <t>University of Lousanne</t>
    <phoneticPr fontId="2" type="noConversion"/>
  </si>
  <si>
    <t xml:space="preserve">Poznan University of Economics and Business   </t>
    <phoneticPr fontId="2" type="noConversion"/>
  </si>
  <si>
    <t>Professor, University of South Africa</t>
    <phoneticPr fontId="2" type="noConversion"/>
  </si>
  <si>
    <t>University of Dhaka</t>
    <phoneticPr fontId="2" type="noConversion"/>
  </si>
  <si>
    <t>Qingdao Technolocial University</t>
    <phoneticPr fontId="2" type="noConversion"/>
  </si>
  <si>
    <t>Shanghai Zaotung Univ.</t>
    <phoneticPr fontId="2" type="noConversion"/>
  </si>
  <si>
    <t>Fudan University</t>
    <phoneticPr fontId="2" type="noConversion"/>
  </si>
  <si>
    <t>Tsinghua University</t>
    <phoneticPr fontId="2" type="noConversion"/>
  </si>
  <si>
    <t xml:space="preserve">Waseda University </t>
    <phoneticPr fontId="2" type="noConversion"/>
  </si>
  <si>
    <t>FSA</t>
    <phoneticPr fontId="2" type="noConversion"/>
  </si>
  <si>
    <t>Former Secretary-General of IAFIS</t>
    <phoneticPr fontId="2" type="noConversion"/>
  </si>
  <si>
    <t>The Central Council for Financial Services Information</t>
    <phoneticPr fontId="2" type="noConversion"/>
  </si>
  <si>
    <t>Mars Broker Japan,Inc</t>
    <phoneticPr fontId="2" type="noConversion"/>
  </si>
  <si>
    <t>Aioi Nissay Dowa Insurance Co., Ltd.</t>
    <phoneticPr fontId="2" type="noConversion"/>
  </si>
  <si>
    <t>Just In Case</t>
    <phoneticPr fontId="2" type="noConversion"/>
  </si>
  <si>
    <t>Asian Development Bank Institute</t>
    <phoneticPr fontId="2" type="noConversion"/>
  </si>
  <si>
    <t>Waseda U.</t>
    <phoneticPr fontId="2" type="noConversion"/>
  </si>
  <si>
    <t>Anderson Mori &amp; Tomotsune</t>
    <phoneticPr fontId="2" type="noConversion"/>
  </si>
  <si>
    <t>비고</t>
    <phoneticPr fontId="2" type="noConversion"/>
  </si>
  <si>
    <t>참석여부</t>
    <phoneticPr fontId="2" type="noConversion"/>
  </si>
  <si>
    <t>2018 GFFC 참석자</t>
    <phoneticPr fontId="2" type="noConversion"/>
  </si>
  <si>
    <t>현장납부(엔화 15,000.영수증)</t>
    <phoneticPr fontId="2" type="noConversion"/>
  </si>
  <si>
    <t>현장납부(달러 50,영수증)</t>
    <phoneticPr fontId="2" type="noConversion"/>
  </si>
  <si>
    <t>계좌이체 완료</t>
    <phoneticPr fontId="2" type="noConversion"/>
  </si>
  <si>
    <t>계좌이체 완료</t>
    <phoneticPr fontId="2" type="noConversion"/>
  </si>
  <si>
    <t>미납</t>
    <phoneticPr fontId="2" type="noConversion"/>
  </si>
  <si>
    <t>미납</t>
    <phoneticPr fontId="2" type="noConversion"/>
  </si>
  <si>
    <t>-</t>
    <phoneticPr fontId="2" type="noConversion"/>
  </si>
  <si>
    <t xml:space="preserve">Waseda University </t>
    <phoneticPr fontId="2" type="noConversion"/>
  </si>
  <si>
    <t>Japan</t>
    <phoneticPr fontId="2" type="noConversion"/>
  </si>
  <si>
    <t>참석</t>
    <phoneticPr fontId="2" type="noConversion"/>
  </si>
  <si>
    <t>현장납부(엔화 5000. 영수증)</t>
    <phoneticPr fontId="2" type="noConversion"/>
  </si>
  <si>
    <t>Bong Gu Seo</t>
    <phoneticPr fontId="2" type="noConversion"/>
  </si>
  <si>
    <t>Lina Life Insurance</t>
    <phoneticPr fontId="2" type="noConversion"/>
  </si>
  <si>
    <t>계좌이체 납부</t>
    <phoneticPr fontId="2" type="noConversion"/>
  </si>
  <si>
    <t>현장납부(현금)</t>
    <phoneticPr fontId="2" type="noConversion"/>
  </si>
  <si>
    <t>계좌이체 완료</t>
    <phoneticPr fontId="2" type="noConversion"/>
  </si>
  <si>
    <t>현장납부(엔화 10,000.영수증)
회비 계좌이체</t>
    <phoneticPr fontId="2" type="noConversion"/>
  </si>
  <si>
    <t>-</t>
    <phoneticPr fontId="2" type="noConversion"/>
  </si>
  <si>
    <t>-</t>
    <phoneticPr fontId="2" type="noConversion"/>
  </si>
  <si>
    <t>Jacek</t>
    <phoneticPr fontId="2" type="noConversion"/>
  </si>
  <si>
    <t>2018 연회비</t>
    <phoneticPr fontId="2" type="noConversion"/>
  </si>
  <si>
    <t>Piotr</t>
    <phoneticPr fontId="2" type="noConversion"/>
  </si>
  <si>
    <t>2018 연회비</t>
    <phoneticPr fontId="2" type="noConversion"/>
  </si>
  <si>
    <t>이름</t>
    <phoneticPr fontId="2" type="noConversion"/>
  </si>
  <si>
    <t>내역</t>
    <phoneticPr fontId="2" type="noConversion"/>
  </si>
  <si>
    <t>금액</t>
    <phoneticPr fontId="2" type="noConversion"/>
  </si>
  <si>
    <t>비고</t>
    <phoneticPr fontId="2" type="noConversion"/>
  </si>
  <si>
    <t>이홍무</t>
    <phoneticPr fontId="2" type="noConversion"/>
  </si>
  <si>
    <t>스텝회식</t>
    <phoneticPr fontId="2" type="noConversion"/>
  </si>
  <si>
    <t>최아름</t>
    <phoneticPr fontId="2" type="noConversion"/>
  </si>
  <si>
    <t>인건비, 28일 버스 대절 금액(이홍무)</t>
    <phoneticPr fontId="2" type="noConversion"/>
  </si>
  <si>
    <t>\500,000(인건비), \570,000(이홍무 교수님 버스비)</t>
    <phoneticPr fontId="2" type="noConversion"/>
  </si>
  <si>
    <t>임소영</t>
    <phoneticPr fontId="2" type="noConversion"/>
  </si>
  <si>
    <t>인건비</t>
    <phoneticPr fontId="2" type="noConversion"/>
  </si>
  <si>
    <t>2019 여비지원</t>
    <phoneticPr fontId="2" type="noConversion"/>
  </si>
  <si>
    <t>허유경</t>
    <phoneticPr fontId="2" type="noConversion"/>
  </si>
  <si>
    <t>인건비</t>
    <phoneticPr fontId="2" type="noConversion"/>
  </si>
  <si>
    <t>2019 여비지원</t>
    <phoneticPr fontId="2" type="noConversion"/>
  </si>
  <si>
    <t>ㅇ</t>
    <phoneticPr fontId="2" type="noConversion"/>
  </si>
  <si>
    <t>손정현</t>
    <phoneticPr fontId="2" type="noConversion"/>
  </si>
  <si>
    <t>김상호</t>
    <phoneticPr fontId="2" type="noConversion"/>
  </si>
  <si>
    <t>조만</t>
    <phoneticPr fontId="2" type="noConversion"/>
  </si>
  <si>
    <t>이연훈</t>
    <phoneticPr fontId="2" type="noConversion"/>
  </si>
  <si>
    <t>이윤</t>
    <phoneticPr fontId="2" type="noConversion"/>
  </si>
  <si>
    <t>인건비</t>
    <phoneticPr fontId="2" type="noConversion"/>
  </si>
  <si>
    <t>인건비</t>
    <phoneticPr fontId="2" type="noConversion"/>
  </si>
  <si>
    <t>인건비</t>
    <phoneticPr fontId="2" type="noConversion"/>
  </si>
  <si>
    <t>조교 인건비</t>
    <phoneticPr fontId="2" type="noConversion"/>
  </si>
  <si>
    <t>조교 인건비</t>
    <phoneticPr fontId="2" type="noConversion"/>
  </si>
  <si>
    <t>2019 여비지원</t>
    <phoneticPr fontId="2" type="noConversion"/>
  </si>
  <si>
    <t>법인카드 결제내역</t>
    <phoneticPr fontId="2" type="noConversion"/>
  </si>
  <si>
    <t>NANTEI</t>
    <phoneticPr fontId="2" type="noConversion"/>
  </si>
  <si>
    <t>법인카드 결제내역</t>
    <phoneticPr fontId="2" type="noConversion"/>
  </si>
  <si>
    <t>법인카드 결제내역</t>
    <phoneticPr fontId="2" type="noConversion"/>
  </si>
  <si>
    <t>RAKU SPA TURUMI</t>
    <phoneticPr fontId="2" type="noConversion"/>
  </si>
  <si>
    <t>RIHGA ROYAL HOTEL</t>
    <phoneticPr fontId="2" type="noConversion"/>
  </si>
  <si>
    <t>AKASAKA</t>
    <phoneticPr fontId="2" type="noConversion"/>
  </si>
  <si>
    <t>ZAUMAZUSHI</t>
    <phoneticPr fontId="2" type="noConversion"/>
  </si>
  <si>
    <t>07월 26일 운영위원회 저녁</t>
    <phoneticPr fontId="2" type="noConversion"/>
  </si>
  <si>
    <t>포스터 인쇄비</t>
    <phoneticPr fontId="2" type="noConversion"/>
  </si>
  <si>
    <t>자료/홍보물 인쇄비(700부)</t>
    <phoneticPr fontId="2" type="noConversion"/>
  </si>
  <si>
    <t>합계</t>
    <phoneticPr fontId="2" type="noConversion"/>
  </si>
  <si>
    <t>학회 준비 비용</t>
    <phoneticPr fontId="2" type="noConversion"/>
  </si>
  <si>
    <t>회의비</t>
    <phoneticPr fontId="2" type="noConversion"/>
  </si>
  <si>
    <t>7월 26일 운영위원회</t>
    <phoneticPr fontId="2" type="noConversion"/>
  </si>
  <si>
    <t>7월 31일 키노시타</t>
    <phoneticPr fontId="2" type="noConversion"/>
  </si>
  <si>
    <t>상세 내역 "성균관대학교 지원"셀에 기입</t>
    <phoneticPr fontId="2" type="noConversion"/>
  </si>
  <si>
    <t>2018 글로벌금융소비자포럼 결제내역 (2018 Global Forum for Financial Consumers)</t>
    <phoneticPr fontId="2" type="noConversion"/>
  </si>
  <si>
    <t>후원금</t>
    <phoneticPr fontId="2" type="noConversion"/>
  </si>
  <si>
    <t>07월 29일 김성숙, 이홍무, 정홍주, 최아름</t>
    <phoneticPr fontId="2" type="noConversion"/>
  </si>
  <si>
    <t>7월 28일 정홍주, 최아름, 임소영</t>
    <phoneticPr fontId="2" type="noConversion"/>
  </si>
  <si>
    <t>07월 31일 이홍무, 정홍주, 최아름</t>
    <phoneticPr fontId="2" type="noConversion"/>
  </si>
  <si>
    <t>감사패(4개)</t>
    <phoneticPr fontId="2" type="noConversion"/>
  </si>
  <si>
    <t>Akifumi Kusano</t>
    <phoneticPr fontId="2" type="noConversion"/>
  </si>
  <si>
    <t>임소영</t>
    <phoneticPr fontId="2" type="noConversion"/>
  </si>
  <si>
    <t>08월 21일</t>
    <phoneticPr fontId="2" type="noConversion"/>
  </si>
  <si>
    <t>왕선혜</t>
    <phoneticPr fontId="2" type="noConversion"/>
  </si>
  <si>
    <t>우정사업본부</t>
    <phoneticPr fontId="2" type="noConversion"/>
  </si>
  <si>
    <t>책 등기(최미수, 최철, 허유경)</t>
    <phoneticPr fontId="2" type="noConversion"/>
  </si>
  <si>
    <t>박스구입</t>
    <phoneticPr fontId="2" type="noConversion"/>
  </si>
  <si>
    <t>피앤씨미디어</t>
    <phoneticPr fontId="2" type="noConversion"/>
  </si>
  <si>
    <t>책 일반우편</t>
    <phoneticPr fontId="2" type="noConversion"/>
  </si>
  <si>
    <t>우정사업본부</t>
    <phoneticPr fontId="2" type="noConversion"/>
  </si>
  <si>
    <t>피앤씨미디어</t>
    <phoneticPr fontId="2" type="noConversion"/>
  </si>
  <si>
    <t>인세</t>
    <phoneticPr fontId="2" type="noConversion"/>
  </si>
  <si>
    <t>예금결산이자</t>
    <phoneticPr fontId="2" type="noConversion"/>
  </si>
  <si>
    <t>책 일반우편(27통)</t>
    <phoneticPr fontId="2" type="noConversion"/>
  </si>
  <si>
    <t>책 일반우편(1통)</t>
    <phoneticPr fontId="2" type="noConversion"/>
  </si>
  <si>
    <t>황선영</t>
    <phoneticPr fontId="2" type="noConversion"/>
  </si>
  <si>
    <t>2018 이사회비</t>
    <phoneticPr fontId="2" type="noConversion"/>
  </si>
  <si>
    <t>책 해외우편</t>
    <phoneticPr fontId="2" type="noConversion"/>
  </si>
  <si>
    <t>황성호</t>
    <phoneticPr fontId="2" type="noConversion"/>
  </si>
  <si>
    <t>정홍주</t>
    <phoneticPr fontId="2" type="noConversion"/>
  </si>
  <si>
    <t>교보문고</t>
    <phoneticPr fontId="2" type="noConversion"/>
  </si>
  <si>
    <t>IRFC Vol.3 No.1 편집비</t>
    <phoneticPr fontId="2" type="noConversion"/>
  </si>
  <si>
    <t>정홍주</t>
    <phoneticPr fontId="2" type="noConversion"/>
  </si>
  <si>
    <t>우정사업본부</t>
    <phoneticPr fontId="2" type="noConversion"/>
  </si>
  <si>
    <t>최아름</t>
    <phoneticPr fontId="2" type="noConversion"/>
  </si>
  <si>
    <t>임영광</t>
    <phoneticPr fontId="2" type="noConversion"/>
  </si>
  <si>
    <t>김도연</t>
    <phoneticPr fontId="2" type="noConversion"/>
  </si>
  <si>
    <t>일반우편</t>
    <phoneticPr fontId="2" type="noConversion"/>
  </si>
  <si>
    <t>2018 이사회비</t>
    <phoneticPr fontId="2" type="noConversion"/>
  </si>
  <si>
    <t>2018 연회비</t>
    <phoneticPr fontId="2" type="noConversion"/>
  </si>
  <si>
    <t>2018년도 사업보고 (2018 Activity Report)</t>
    <phoneticPr fontId="2" type="noConversion"/>
  </si>
  <si>
    <t>2018년 1월 1일~2018년 12월 31일 (Business Year 2018)</t>
    <phoneticPr fontId="2" type="noConversion"/>
  </si>
  <si>
    <t>2019년도 사업계획과 예산배정 (2019 Activity Planning and Budgeting)</t>
    <phoneticPr fontId="2" type="noConversion"/>
  </si>
  <si>
    <t>2019년 1월 1일~2019년 12월 31일 (Year 2019)</t>
    <phoneticPr fontId="2" type="noConversion"/>
  </si>
  <si>
    <t>이장주</t>
    <phoneticPr fontId="2" type="noConversion"/>
  </si>
  <si>
    <t>영문교열(이메일 안내문)</t>
    <phoneticPr fontId="2" type="noConversion"/>
  </si>
  <si>
    <t>기관회원 가입 안내 공문 발송(15통)</t>
    <phoneticPr fontId="2" type="noConversion"/>
  </si>
  <si>
    <t>학술지 발송</t>
    <phoneticPr fontId="2" type="noConversion"/>
  </si>
  <si>
    <t>2018 이사회비</t>
    <phoneticPr fontId="2" type="noConversion"/>
  </si>
  <si>
    <t>위촉장 커버 1개</t>
    <phoneticPr fontId="2" type="noConversion"/>
  </si>
  <si>
    <t>인도네시아 재무부 장관 초청장 발송</t>
    <phoneticPr fontId="2" type="noConversion"/>
  </si>
  <si>
    <t>예금보험공사 기관회원 공문 발송</t>
    <phoneticPr fontId="2" type="noConversion"/>
  </si>
  <si>
    <t>2018 GFFC 참석비</t>
  </si>
  <si>
    <t>2018 GFFC 참석비</t>
    <phoneticPr fontId="2" type="noConversion"/>
  </si>
  <si>
    <t>IAFICO 홈페이지 비용 대납금 이체</t>
    <phoneticPr fontId="2" type="noConversion"/>
  </si>
  <si>
    <t>금융기관 2018 GFFC 안내문 발송</t>
    <phoneticPr fontId="2" type="noConversion"/>
  </si>
  <si>
    <t>허유경</t>
    <phoneticPr fontId="2" type="noConversion"/>
  </si>
  <si>
    <t>2018 이사회비</t>
    <phoneticPr fontId="2" type="noConversion"/>
  </si>
  <si>
    <t>ARIA 홍보비 대납금 이체</t>
    <phoneticPr fontId="2" type="noConversion"/>
  </si>
  <si>
    <t>아이프린팅 홍보물 퀵비</t>
    <phoneticPr fontId="2" type="noConversion"/>
  </si>
  <si>
    <t>홍보물 발송(65통)</t>
    <phoneticPr fontId="2" type="noConversion"/>
  </si>
  <si>
    <t>IAFICO 홍보물 인쇄(400부)</t>
    <phoneticPr fontId="2" type="noConversion"/>
  </si>
  <si>
    <t>IAFICO 홍보물 인쇄비(200부)</t>
    <phoneticPr fontId="2" type="noConversion"/>
  </si>
  <si>
    <t>IAFICO 홍보물 편집비</t>
    <phoneticPr fontId="2" type="noConversion"/>
  </si>
  <si>
    <t xml:space="preserve">용지, 상장커버 </t>
    <phoneticPr fontId="2" type="noConversion"/>
  </si>
  <si>
    <t>양기진 교수님 학회 참가 영수증 발송</t>
    <phoneticPr fontId="2" type="noConversion"/>
  </si>
  <si>
    <t>상장 커버 3개</t>
    <phoneticPr fontId="2" type="noConversion"/>
  </si>
  <si>
    <t>감사패(Chen, Nakaide) 대납금 이체</t>
    <phoneticPr fontId="2" type="noConversion"/>
  </si>
  <si>
    <t>Tsai-Jyh Chen 대만 국내 우편비 대납금 이체</t>
    <phoneticPr fontId="2" type="noConversion"/>
  </si>
  <si>
    <t>책 일반우편(20곳)</t>
    <phoneticPr fontId="2" type="noConversion"/>
  </si>
  <si>
    <t>책 구입료</t>
    <phoneticPr fontId="2" type="noConversion"/>
  </si>
  <si>
    <t>International Comparison of Financial Consumer Protection 인세</t>
    <phoneticPr fontId="2" type="noConversion"/>
  </si>
  <si>
    <t>책 등기우편(윤석헌)</t>
    <phoneticPr fontId="2" type="noConversion"/>
  </si>
  <si>
    <t>자본시장연구원(박영석)</t>
    <phoneticPr fontId="2" type="noConversion"/>
  </si>
  <si>
    <t>4/13 이사회 저녁식사 대납금 이체
(참석 ; 정홍주,조만,이상림,최철,허유경,최미수,김상호, 황선영)</t>
    <phoneticPr fontId="2" type="noConversion"/>
  </si>
  <si>
    <t>\24,256,097(통장)</t>
    <phoneticPr fontId="2" type="noConversion"/>
  </si>
  <si>
    <t>5. 학회, 저널 홈페이지 비용</t>
    <phoneticPr fontId="2" type="noConversion"/>
  </si>
  <si>
    <t>Piotr, Jacek</t>
    <phoneticPr fontId="2" type="noConversion"/>
  </si>
  <si>
    <t>GFFC 참가비(Registration Fee)</t>
    <phoneticPr fontId="2" type="noConversion"/>
  </si>
  <si>
    <t>연구도서 인세(Book Publication)</t>
    <phoneticPr fontId="2" type="noConversion"/>
  </si>
  <si>
    <t>인건비, (28일 택시비, 정홍주 교수님 Step 21 숙박비) 포함</t>
    <phoneticPr fontId="2" type="noConversion"/>
  </si>
  <si>
    <t>이홍무, Satoshi Nakaide, Koichi TAKASE, Aiji TANAKA</t>
    <phoneticPr fontId="2" type="noConversion"/>
  </si>
  <si>
    <t>GFFC 참석비</t>
    <phoneticPr fontId="2" type="noConversion"/>
  </si>
  <si>
    <t>계좌이체 완료</t>
    <phoneticPr fontId="2" type="noConversion"/>
  </si>
  <si>
    <t>미납</t>
    <phoneticPr fontId="2" type="noConversion"/>
  </si>
  <si>
    <t>현장납부(엔화 5,000. 영수증)</t>
    <phoneticPr fontId="2" type="noConversion"/>
  </si>
  <si>
    <t>성균관대학교 지원금(학교측에서 바로 결제 및 이체)</t>
    <phoneticPr fontId="2" type="noConversion"/>
  </si>
  <si>
    <t>인세</t>
    <phoneticPr fontId="2" type="noConversion"/>
  </si>
  <si>
    <t>영문/국문판(Springer, 피앤씨미디어)</t>
    <phoneticPr fontId="2" type="noConversion"/>
  </si>
  <si>
    <t>예금결산이자</t>
    <phoneticPr fontId="2" type="noConversion"/>
  </si>
  <si>
    <t>학술지(영문교열비)</t>
    <phoneticPr fontId="2" type="noConversion"/>
  </si>
  <si>
    <t>학술지(영문교열비 대납금 이체)</t>
    <phoneticPr fontId="2" type="noConversion"/>
  </si>
  <si>
    <t>신규기관회원(2곳 ; 예금보험공사, 한국보험계리사회)
계좌이체(9,312,908) + 2018 GFFC 현장납부 현금(400,000)</t>
    <phoneticPr fontId="2" type="noConversion"/>
  </si>
  <si>
    <t>서봉구</t>
    <phoneticPr fontId="2" type="noConversion"/>
  </si>
  <si>
    <t>2018 연회비(7월  GFFC 현장납부 금액 입금)</t>
    <phoneticPr fontId="2" type="noConversion"/>
  </si>
  <si>
    <t>정홍주</t>
    <phoneticPr fontId="2" type="noConversion"/>
  </si>
  <si>
    <t>Fintech Study 모임비 대납금 이체
(참석 ; 최미수, 조만, 허유경, 최철, 정홍주, 황선영)</t>
    <phoneticPr fontId="2" type="noConversion"/>
  </si>
  <si>
    <t>이사회 모임비 대납금 이체
(참석 ; 이홍무,  정홍주, 이경주, 황선영, 빈기범, 허유경, 최미수)</t>
    <phoneticPr fontId="2" type="noConversion"/>
  </si>
  <si>
    <t>150만원(납부완료 ; 계좌이체 711,624, 2018 GFFC 현장납부 현금 400,000)
240만원(미납금 ; 글보연 22인 포함)*</t>
    <phoneticPr fontId="2" type="noConversion"/>
  </si>
  <si>
    <t>2018 GFFC 참가비(7월  GFFC 현장납부 금액 입금)</t>
    <phoneticPr fontId="2" type="noConversion"/>
  </si>
  <si>
    <t>회비, 이사회비</t>
    <phoneticPr fontId="2" type="noConversion"/>
  </si>
  <si>
    <t>회비와 이사회비 (Membership &amp; BOD Membership)</t>
    <phoneticPr fontId="2" type="noConversion"/>
  </si>
  <si>
    <t>회비와 이사회비(Membership &amp; BOD Membership)</t>
    <phoneticPr fontId="2" type="noConversion"/>
  </si>
  <si>
    <t>환전 엔화  사용 후 남은 금액 이체(성대 지원금)</t>
    <phoneticPr fontId="2" type="noConversion"/>
  </si>
  <si>
    <t>&lt;수입&gt;</t>
    <phoneticPr fontId="2" type="noConversion"/>
  </si>
  <si>
    <t>&lt;지출&gt;</t>
    <phoneticPr fontId="2" type="noConversion"/>
  </si>
  <si>
    <t>학회행사비</t>
    <phoneticPr fontId="2" type="noConversion"/>
  </si>
  <si>
    <t>이사회</t>
    <phoneticPr fontId="2" type="noConversion"/>
  </si>
  <si>
    <t>학술지</t>
    <phoneticPr fontId="2" type="noConversion"/>
  </si>
  <si>
    <t>연구도서 구입</t>
    <phoneticPr fontId="2" type="noConversion"/>
  </si>
  <si>
    <t>기타</t>
    <phoneticPr fontId="2" type="noConversion"/>
  </si>
  <si>
    <t>학회, 저널 홈페이지 비용</t>
    <phoneticPr fontId="2" type="noConversion"/>
  </si>
  <si>
    <t>IRFC 도메인 비용  대납금 이체</t>
    <phoneticPr fontId="2" type="noConversion"/>
  </si>
  <si>
    <t>한국소비자원 왕복 교통비</t>
    <phoneticPr fontId="2" type="noConversion"/>
  </si>
  <si>
    <t>회원모집 및 학회 홍보비용</t>
    <phoneticPr fontId="2" type="noConversion"/>
  </si>
  <si>
    <t>행사용  포스터 인쇄비(200부)</t>
    <phoneticPr fontId="2" type="noConversion"/>
  </si>
  <si>
    <t>Account Payable ; \400,000(IRFC Vol.3 No.2)</t>
    <phoneticPr fontId="2" type="noConversion"/>
  </si>
  <si>
    <t>Account Receivable ; $9,000</t>
    <phoneticPr fontId="2" type="noConversion"/>
  </si>
  <si>
    <t>엔화 환전용 금액 인출</t>
    <phoneticPr fontId="2" type="noConversion"/>
  </si>
  <si>
    <t>엔화 환전 완료(100만원)</t>
    <phoneticPr fontId="2" type="noConversion"/>
  </si>
  <si>
    <t>* 엔화환전</t>
    <phoneticPr fontId="2" type="noConversion"/>
  </si>
  <si>
    <t>* 택시비</t>
    <phoneticPr fontId="2" type="noConversion"/>
  </si>
  <si>
    <t>택시비 ; Maji Rhee, MZ Mamun</t>
    <phoneticPr fontId="2" type="noConversion"/>
  </si>
  <si>
    <t>택시비 ; 허유경, 최미수, 임소영, 최아름</t>
    <phoneticPr fontId="2" type="noConversion"/>
  </si>
  <si>
    <t>\300,000(인건비), \250,000(28일 택시비), \270,000(Step 21숙박비 - 정), \16,651(학회송금)</t>
    <phoneticPr fontId="2" type="noConversion"/>
  </si>
  <si>
    <t>STEP 21 숙박비 ; 정홍주</t>
    <phoneticPr fontId="2" type="noConversion"/>
  </si>
  <si>
    <t>사용금액</t>
    <phoneticPr fontId="2" type="noConversion"/>
  </si>
  <si>
    <t>잔액 반환</t>
    <phoneticPr fontId="2" type="noConversion"/>
  </si>
  <si>
    <t>성대 지원금 중 250,000원 입금</t>
    <phoneticPr fontId="2" type="noConversion"/>
  </si>
  <si>
    <t>성대 지원금 중 270,000원 입금</t>
    <phoneticPr fontId="2" type="noConversion"/>
  </si>
  <si>
    <t>학회 통장으로 입금(12/18)</t>
    <phoneticPr fontId="2" type="noConversion"/>
  </si>
  <si>
    <t>현금 보관 중</t>
    <phoneticPr fontId="2" type="noConversion"/>
  </si>
  <si>
    <t>입금</t>
    <phoneticPr fontId="2" type="noConversion"/>
  </si>
  <si>
    <t>엔화 환전 잔액 입금</t>
    <phoneticPr fontId="2" type="noConversion"/>
  </si>
  <si>
    <t>전기이월(Carry-over)</t>
    <phoneticPr fontId="2" type="noConversion"/>
  </si>
  <si>
    <t>1. 회원모집 및  학회 홍보비용(우편발송, 홍보물 작성, ARIA 후원)</t>
    <phoneticPr fontId="2" type="noConversion"/>
  </si>
  <si>
    <t>학회,저널 홈페이지 비용(IAFICO, IRFC Website)</t>
    <phoneticPr fontId="2" type="noConversion"/>
  </si>
  <si>
    <t>IAFICO, IRFC Website</t>
    <phoneticPr fontId="2" type="noConversion"/>
  </si>
  <si>
    <t>4. 연구도서 구입</t>
    <phoneticPr fontId="2" type="noConversion"/>
  </si>
  <si>
    <t>FCP Book Purchase</t>
    <phoneticPr fontId="2" type="noConversion"/>
  </si>
  <si>
    <t>학술지 발간 (IRFC, Vol.3 No.1)</t>
    <phoneticPr fontId="2" type="noConversion"/>
  </si>
  <si>
    <t>연구도서 구입(FCP Book Purchase)</t>
    <phoneticPr fontId="2" type="noConversion"/>
  </si>
  <si>
    <t xml:space="preserve">2018 Annual Conference, BOD Meeting and Steering Committee </t>
    <phoneticPr fontId="2" type="noConversion"/>
  </si>
  <si>
    <t>Membership Promotion and Solicitation (Mail Dispatch, Promotional Materials Printing, ARIA Donation)</t>
    <phoneticPr fontId="2" type="noConversion"/>
  </si>
  <si>
    <t>학회, 저널 홈페이지 비용(IAFICO, IRFC Website)</t>
    <phoneticPr fontId="2" type="noConversion"/>
  </si>
  <si>
    <t>정용진</t>
    <phoneticPr fontId="2" type="noConversion"/>
  </si>
  <si>
    <t>2018 GFFC 참가비(글보연)</t>
    <phoneticPr fontId="2" type="noConversion"/>
  </si>
  <si>
    <t>김무진</t>
    <phoneticPr fontId="2" type="noConversion"/>
  </si>
  <si>
    <t>곽수경</t>
    <phoneticPr fontId="2" type="noConversion"/>
  </si>
  <si>
    <t>양동현</t>
    <phoneticPr fontId="2" type="noConversion"/>
  </si>
  <si>
    <t>김상국</t>
    <phoneticPr fontId="2" type="noConversion"/>
  </si>
  <si>
    <t>정홍주</t>
    <phoneticPr fontId="2" type="noConversion"/>
  </si>
  <si>
    <t>윤진한</t>
    <phoneticPr fontId="2" type="noConversion"/>
  </si>
  <si>
    <t>이사회 모임비 대납금 이체
(참석 ; 최미수, 허유경, 최철, 빈기범, 정운영, 정홍주, 이경주, 이재섭, 황선영)</t>
    <phoneticPr fontId="2" type="noConversion"/>
  </si>
  <si>
    <t>인건비</t>
    <phoneticPr fontId="2" type="noConversion"/>
  </si>
  <si>
    <t>&lt;글보연 원생 참가비 납부내역&gt;</t>
    <phoneticPr fontId="2" type="noConversion"/>
  </si>
  <si>
    <t>이름</t>
    <phoneticPr fontId="2" type="noConversion"/>
  </si>
  <si>
    <t>입금일</t>
    <phoneticPr fontId="2" type="noConversion"/>
  </si>
  <si>
    <t>곽수경</t>
    <phoneticPr fontId="2" type="noConversion"/>
  </si>
  <si>
    <t>권정아</t>
    <phoneticPr fontId="2" type="noConversion"/>
  </si>
  <si>
    <t>김무진</t>
    <phoneticPr fontId="2" type="noConversion"/>
  </si>
  <si>
    <t>김상국</t>
    <phoneticPr fontId="2" type="noConversion"/>
  </si>
  <si>
    <t>박은나</t>
    <phoneticPr fontId="2" type="noConversion"/>
  </si>
  <si>
    <t>박재용</t>
    <phoneticPr fontId="2" type="noConversion"/>
  </si>
  <si>
    <t>박한진</t>
    <phoneticPr fontId="2" type="noConversion"/>
  </si>
  <si>
    <t>백승민</t>
    <phoneticPr fontId="2" type="noConversion"/>
  </si>
  <si>
    <t>심현정</t>
    <phoneticPr fontId="2" type="noConversion"/>
  </si>
  <si>
    <t>안병준</t>
    <phoneticPr fontId="2" type="noConversion"/>
  </si>
  <si>
    <t>양동현</t>
    <phoneticPr fontId="2" type="noConversion"/>
  </si>
  <si>
    <t>윤진한</t>
    <phoneticPr fontId="2" type="noConversion"/>
  </si>
  <si>
    <t>이강일</t>
    <phoneticPr fontId="2" type="noConversion"/>
  </si>
  <si>
    <t>이동우</t>
    <phoneticPr fontId="2" type="noConversion"/>
  </si>
  <si>
    <t>이연훈</t>
    <phoneticPr fontId="2" type="noConversion"/>
  </si>
  <si>
    <t>이원혁</t>
    <phoneticPr fontId="2" type="noConversion"/>
  </si>
  <si>
    <t>이유미</t>
    <phoneticPr fontId="2" type="noConversion"/>
  </si>
  <si>
    <t>임샘</t>
    <phoneticPr fontId="2" type="noConversion"/>
  </si>
  <si>
    <t>전재홍</t>
    <phoneticPr fontId="2" type="noConversion"/>
  </si>
  <si>
    <t>정용진</t>
    <phoneticPr fontId="2" type="noConversion"/>
  </si>
  <si>
    <t>한창석</t>
    <phoneticPr fontId="2" type="noConversion"/>
  </si>
  <si>
    <t>6.  기타(인건비, 문구류,우편,감사패 등)</t>
    <phoneticPr fontId="2" type="noConversion"/>
  </si>
  <si>
    <t>2. 2018년도 학술대회, 이사회(4회/21명 참석), 운영위원회</t>
    <phoneticPr fontId="2" type="noConversion"/>
  </si>
  <si>
    <t>12/31 기준</t>
    <phoneticPr fontId="2" type="noConversion"/>
  </si>
  <si>
    <t>예금결산이자(Interest on Deposit)</t>
    <phoneticPr fontId="2" type="noConversion"/>
  </si>
  <si>
    <t>2018년도 학술대회, 이사회(4회/30명 참석), 운영위원회
(2018 Annual Conference, BOD Meeting and Steering Committee)</t>
    <phoneticPr fontId="2" type="noConversion"/>
  </si>
  <si>
    <t>Others (Personnel Expenses, Stationery, Mail Dispatch, Appreciation Plaque, etc.)</t>
    <phoneticPr fontId="2" type="noConversion"/>
  </si>
  <si>
    <t>기타 (인건비, 문구류, 우편, 감사패 등)
Others(Personnel Expenses, Stationery, Mail Dispatch, Appreciation Plaque, etc.)</t>
    <phoneticPr fontId="2" type="noConversion"/>
  </si>
  <si>
    <t>3. 학술지 발간</t>
    <phoneticPr fontId="2" type="noConversion"/>
  </si>
  <si>
    <t>IRFC, Vol.3 No.1</t>
    <phoneticPr fontId="2" type="noConversion"/>
  </si>
  <si>
    <t>현재잔액(Current Balance)</t>
    <phoneticPr fontId="2" type="noConversion"/>
  </si>
  <si>
    <t>Total</t>
    <phoneticPr fontId="2" type="noConversion"/>
  </si>
  <si>
    <t>오차(Error)</t>
    <phoneticPr fontId="2" type="noConversion"/>
  </si>
  <si>
    <t>Membership Promotion and Solicitation
(18 New Members , ARIA Donation, APRIA Promotion, Mail Dispatch)</t>
    <phoneticPr fontId="2" type="noConversion"/>
  </si>
  <si>
    <t>행사지원금(Outside Support)</t>
    <phoneticPr fontId="2" type="noConversion"/>
  </si>
  <si>
    <t>IRFC, Vol.4 No.1 &amp; Vol.4 No.2</t>
    <phoneticPr fontId="2" type="noConversion"/>
  </si>
  <si>
    <t>2. 경제학 통합 학술대회</t>
    <phoneticPr fontId="2" type="noConversion"/>
  </si>
  <si>
    <t>3. 총회/운영위원회</t>
    <phoneticPr fontId="2" type="noConversion"/>
  </si>
  <si>
    <t>General Meeting and Steering Committee</t>
    <phoneticPr fontId="2" type="noConversion"/>
  </si>
  <si>
    <t>4. 이사회</t>
    <phoneticPr fontId="2" type="noConversion"/>
  </si>
  <si>
    <t>BOD Meeting</t>
    <phoneticPr fontId="2" type="noConversion"/>
  </si>
  <si>
    <t>5. 편집위원회</t>
    <phoneticPr fontId="2" type="noConversion"/>
  </si>
  <si>
    <t>Editorial Board Meeting</t>
    <phoneticPr fontId="2" type="noConversion"/>
  </si>
  <si>
    <t>6. 연구회</t>
    <phoneticPr fontId="2" type="noConversion"/>
  </si>
  <si>
    <t>7. 여비지원</t>
    <phoneticPr fontId="2" type="noConversion"/>
  </si>
  <si>
    <t>8. 학술지 발간</t>
    <phoneticPr fontId="2" type="noConversion"/>
  </si>
  <si>
    <t>9. 학회, 저널 홈페이지 비용</t>
    <phoneticPr fontId="2" type="noConversion"/>
  </si>
  <si>
    <t>Korean Economic Association Joint Conference</t>
    <phoneticPr fontId="2" type="noConversion"/>
  </si>
  <si>
    <t>Study Meeting</t>
    <phoneticPr fontId="2" type="noConversion"/>
  </si>
  <si>
    <t>Travel Support</t>
    <phoneticPr fontId="2" type="noConversion"/>
  </si>
  <si>
    <t>심현정</t>
    <phoneticPr fontId="2" type="noConversion"/>
  </si>
  <si>
    <t>박현경</t>
    <phoneticPr fontId="2" type="noConversion"/>
  </si>
  <si>
    <t>2018 이사회비 잔액</t>
    <phoneticPr fontId="2" type="noConversion"/>
  </si>
  <si>
    <t>Account Receivable ; 100,000(글로벌보험연금대학원생)</t>
    <phoneticPr fontId="2" type="noConversion"/>
  </si>
  <si>
    <t>현재 잔액(12/31기준)</t>
    <phoneticPr fontId="2" type="noConversion"/>
  </si>
  <si>
    <t>전기이월(Carry-over)</t>
    <phoneticPr fontId="2" type="noConversion"/>
  </si>
  <si>
    <t>학술지 발간(IRFC, Vol.4 No.1 &amp; Vol.4 No.2)</t>
    <phoneticPr fontId="2" type="noConversion"/>
  </si>
  <si>
    <t>여비지원(Travel Support)</t>
    <phoneticPr fontId="2" type="noConversion"/>
  </si>
  <si>
    <t>연구회(Study Meeting)</t>
    <phoneticPr fontId="2" type="noConversion"/>
  </si>
  <si>
    <t>편집위원회(Editorial Board Meeting)</t>
    <phoneticPr fontId="2" type="noConversion"/>
  </si>
  <si>
    <t>이사회(BOD Meeting)</t>
    <phoneticPr fontId="2" type="noConversion"/>
  </si>
  <si>
    <t>총회/운영위원회(General Meeting and Steering Committee)</t>
    <phoneticPr fontId="2" type="noConversion"/>
  </si>
  <si>
    <t>경제학 통합 학술대회(Korean Economic Association Joint Conference)</t>
    <phoneticPr fontId="2" type="noConversion"/>
  </si>
  <si>
    <t>회원모집 및 학회 홍보비용(Membership Promotion and Solicitation)</t>
    <phoneticPr fontId="2" type="noConversion"/>
  </si>
  <si>
    <t>회원모집 및 학회 홍보비용(우편발송, 홍보물 작성, ARIA 후원)
Membership Promotion and Solicitation(Mail Dispatch, Promotional Materials Printing, ARIA Donation)</t>
    <phoneticPr fontId="2" type="noConversion"/>
  </si>
  <si>
    <t>빈기범</t>
    <phoneticPr fontId="2" type="noConversion"/>
  </si>
  <si>
    <t>윤정혜</t>
    <phoneticPr fontId="2" type="noConversion"/>
  </si>
  <si>
    <t>손상희</t>
    <phoneticPr fontId="2" type="noConversion"/>
  </si>
  <si>
    <t>김상호</t>
    <phoneticPr fontId="2" type="noConversion"/>
  </si>
  <si>
    <t>이상림</t>
    <phoneticPr fontId="2" type="noConversion"/>
  </si>
  <si>
    <t>박소정</t>
    <phoneticPr fontId="2" type="noConversion"/>
  </si>
  <si>
    <t>손관설</t>
    <phoneticPr fontId="2" type="noConversion"/>
  </si>
  <si>
    <t>손정국</t>
    <phoneticPr fontId="2" type="noConversion"/>
  </si>
</sst>
</file>

<file path=xl/styles.xml><?xml version="1.0" encoding="utf-8"?>
<styleSheet xmlns="http://schemas.openxmlformats.org/spreadsheetml/2006/main">
  <numFmts count="5">
    <numFmt numFmtId="42" formatCode="_-&quot;₩&quot;* #,##0_-;\-&quot;₩&quot;* #,##0_-;_-&quot;₩&quot;* &quot;-&quot;_-;_-@_-"/>
    <numFmt numFmtId="176" formatCode="mm&quot;월&quot;\ dd&quot;일&quot;"/>
    <numFmt numFmtId="177" formatCode="_-[$₩-412]* #,##0_-;\-[$₩-412]* #,##0_-;_-[$₩-412]* &quot;-&quot;??_-;_-@_-"/>
    <numFmt numFmtId="178" formatCode="_-[$$-409]* #,##0_ ;_-[$$-409]* \-#,##0\ ;_-[$$-409]* &quot;-&quot;??_ ;_-@_ "/>
    <numFmt numFmtId="179" formatCode="_-[$¥-411]* #,##0_-;\-[$¥-411]* #,##0_-;_-[$¥-411]* &quot;-&quot;??_-;_-@_-"/>
  </numFmts>
  <fonts count="2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theme="3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ajor"/>
    </font>
    <font>
      <u/>
      <sz val="11"/>
      <color theme="10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</font>
    <font>
      <sz val="11"/>
      <name val="맑은 고딕"/>
      <family val="3"/>
      <charset val="129"/>
      <scheme val="major"/>
    </font>
    <font>
      <b/>
      <i/>
      <sz val="11"/>
      <color theme="1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D7FFCD"/>
        <bgColor indexed="64"/>
      </patternFill>
    </fill>
    <fill>
      <patternFill patternType="solid">
        <fgColor rgb="FFFFFF9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</cellStyleXfs>
  <cellXfs count="327">
    <xf numFmtId="0" fontId="0" fillId="0" borderId="0" xfId="0">
      <alignment vertical="center"/>
    </xf>
    <xf numFmtId="0" fontId="3" fillId="0" borderId="0" xfId="0" applyFont="1">
      <alignment vertical="center"/>
    </xf>
    <xf numFmtId="42" fontId="3" fillId="0" borderId="0" xfId="1" applyFont="1">
      <alignment vertical="center"/>
    </xf>
    <xf numFmtId="42" fontId="0" fillId="0" borderId="1" xfId="1" applyFont="1" applyBorder="1">
      <alignment vertical="center"/>
    </xf>
    <xf numFmtId="42" fontId="0" fillId="0" borderId="1" xfId="0" applyNumberFormat="1" applyBorder="1">
      <alignment vertical="center"/>
    </xf>
    <xf numFmtId="42" fontId="0" fillId="0" borderId="0" xfId="0" applyNumberFormat="1">
      <alignment vertical="center"/>
    </xf>
    <xf numFmtId="0" fontId="3" fillId="0" borderId="7" xfId="0" applyFont="1" applyBorder="1">
      <alignment vertical="center"/>
    </xf>
    <xf numFmtId="0" fontId="5" fillId="0" borderId="0" xfId="0" applyFont="1">
      <alignment vertical="center"/>
    </xf>
    <xf numFmtId="0" fontId="3" fillId="0" borderId="2" xfId="0" applyFont="1" applyBorder="1">
      <alignment vertical="center"/>
    </xf>
    <xf numFmtId="0" fontId="0" fillId="0" borderId="4" xfId="0" applyBorder="1">
      <alignment vertical="center"/>
    </xf>
    <xf numFmtId="0" fontId="6" fillId="0" borderId="0" xfId="0" applyFont="1">
      <alignment vertical="center"/>
    </xf>
    <xf numFmtId="0" fontId="3" fillId="0" borderId="6" xfId="0" applyFont="1" applyBorder="1">
      <alignment vertical="center"/>
    </xf>
    <xf numFmtId="0" fontId="0" fillId="0" borderId="5" xfId="0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0" fillId="0" borderId="10" xfId="0" applyBorder="1">
      <alignment vertical="center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42" fontId="3" fillId="0" borderId="1" xfId="1" applyFont="1" applyBorder="1">
      <alignment vertical="center"/>
    </xf>
    <xf numFmtId="42" fontId="0" fillId="0" borderId="0" xfId="1" applyFont="1" applyBorder="1">
      <alignment vertical="center"/>
    </xf>
    <xf numFmtId="177" fontId="0" fillId="0" borderId="4" xfId="0" applyNumberFormat="1" applyBorder="1">
      <alignment vertical="center"/>
    </xf>
    <xf numFmtId="0" fontId="0" fillId="0" borderId="11" xfId="0" applyBorder="1">
      <alignment vertical="center"/>
    </xf>
    <xf numFmtId="42" fontId="0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42" fontId="4" fillId="0" borderId="1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42" fontId="3" fillId="0" borderId="0" xfId="1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>
      <alignment vertical="center"/>
    </xf>
    <xf numFmtId="42" fontId="0" fillId="0" borderId="4" xfId="1" applyFont="1" applyBorder="1">
      <alignment vertical="center"/>
    </xf>
    <xf numFmtId="42" fontId="0" fillId="0" borderId="4" xfId="0" applyNumberFormat="1" applyBorder="1">
      <alignment vertical="center"/>
    </xf>
    <xf numFmtId="42" fontId="0" fillId="0" borderId="11" xfId="1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77" fontId="0" fillId="0" borderId="0" xfId="0" applyNumberForma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2" fontId="9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2" fontId="8" fillId="0" borderId="1" xfId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0" fillId="0" borderId="13" xfId="0" applyBorder="1">
      <alignment vertical="center"/>
    </xf>
    <xf numFmtId="0" fontId="7" fillId="0" borderId="7" xfId="0" applyFont="1" applyBorder="1">
      <alignment vertical="center"/>
    </xf>
    <xf numFmtId="0" fontId="0" fillId="0" borderId="14" xfId="0" applyBorder="1">
      <alignment vertical="center"/>
    </xf>
    <xf numFmtId="0" fontId="7" fillId="0" borderId="12" xfId="0" applyFont="1" applyBorder="1">
      <alignment vertical="center"/>
    </xf>
    <xf numFmtId="0" fontId="0" fillId="0" borderId="15" xfId="0" applyBorder="1">
      <alignment vertical="center"/>
    </xf>
    <xf numFmtId="178" fontId="7" fillId="0" borderId="13" xfId="0" applyNumberFormat="1" applyFont="1" applyBorder="1" applyAlignment="1">
      <alignment vertical="center"/>
    </xf>
    <xf numFmtId="178" fontId="0" fillId="0" borderId="0" xfId="0" applyNumberForma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7" fontId="10" fillId="0" borderId="0" xfId="2" applyNumberFormat="1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177" fontId="10" fillId="0" borderId="0" xfId="0" applyNumberFormat="1" applyFont="1" applyAlignment="1">
      <alignment vertical="center"/>
    </xf>
    <xf numFmtId="178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178" fontId="10" fillId="0" borderId="0" xfId="0" applyNumberFormat="1" applyFont="1" applyFill="1" applyAlignment="1">
      <alignment horizontal="center" vertical="center"/>
    </xf>
    <xf numFmtId="178" fontId="17" fillId="0" borderId="0" xfId="3" applyNumberFormat="1" applyFont="1" applyAlignment="1" applyProtection="1">
      <alignment horizontal="center" vertical="center" wrapText="1"/>
    </xf>
    <xf numFmtId="178" fontId="16" fillId="0" borderId="0" xfId="0" applyNumberFormat="1" applyFont="1" applyAlignment="1">
      <alignment horizontal="center" vertical="center"/>
    </xf>
    <xf numFmtId="178" fontId="17" fillId="0" borderId="0" xfId="3" applyNumberFormat="1" applyFont="1" applyAlignment="1" applyProtection="1">
      <alignment horizontal="center" vertical="center"/>
    </xf>
    <xf numFmtId="0" fontId="17" fillId="0" borderId="0" xfId="3" applyFont="1" applyAlignment="1" applyProtection="1">
      <alignment horizontal="center" vertical="center"/>
    </xf>
    <xf numFmtId="178" fontId="10" fillId="0" borderId="0" xfId="0" applyNumberFormat="1" applyFont="1">
      <alignment vertical="center"/>
    </xf>
    <xf numFmtId="0" fontId="10" fillId="2" borderId="0" xfId="0" applyFont="1" applyFill="1" applyAlignment="1">
      <alignment horizontal="left" vertical="center"/>
    </xf>
    <xf numFmtId="177" fontId="10" fillId="0" borderId="0" xfId="0" applyNumberFormat="1" applyFont="1">
      <alignment vertical="center"/>
    </xf>
    <xf numFmtId="0" fontId="10" fillId="3" borderId="0" xfId="0" applyFont="1" applyFill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78" fontId="17" fillId="0" borderId="0" xfId="3" applyNumberFormat="1" applyFont="1" applyAlignment="1" applyProtection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2" fontId="9" fillId="0" borderId="15" xfId="1" applyFont="1" applyBorder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42" fontId="10" fillId="0" borderId="0" xfId="1" applyFont="1" applyAlignment="1">
      <alignment horizontal="center" vertical="center"/>
    </xf>
    <xf numFmtId="177" fontId="19" fillId="0" borderId="0" xfId="2" applyNumberFormat="1" applyFont="1" applyAlignment="1">
      <alignment horizontal="center" vertical="center"/>
    </xf>
    <xf numFmtId="42" fontId="10" fillId="0" borderId="0" xfId="1" applyFont="1">
      <alignment vertical="center"/>
    </xf>
    <xf numFmtId="178" fontId="10" fillId="0" borderId="0" xfId="0" applyNumberFormat="1" applyFont="1" applyAlignment="1">
      <alignment vertical="center"/>
    </xf>
    <xf numFmtId="179" fontId="10" fillId="0" borderId="0" xfId="0" applyNumberFormat="1" applyFont="1">
      <alignment vertical="center"/>
    </xf>
    <xf numFmtId="17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79" fontId="0" fillId="0" borderId="0" xfId="0" applyNumberFormat="1">
      <alignment vertical="center"/>
    </xf>
    <xf numFmtId="177" fontId="20" fillId="0" borderId="0" xfId="3" applyNumberFormat="1" applyFont="1" applyAlignment="1" applyProtection="1">
      <alignment horizontal="center" vertical="center" wrapText="1"/>
    </xf>
    <xf numFmtId="177" fontId="19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2" fontId="0" fillId="0" borderId="2" xfId="1" applyFont="1" applyBorder="1" applyAlignment="1">
      <alignment horizontal="center" vertical="center"/>
    </xf>
    <xf numFmtId="42" fontId="21" fillId="4" borderId="2" xfId="1" applyFont="1" applyFill="1" applyBorder="1" applyAlignment="1">
      <alignment horizontal="right" vertical="center"/>
    </xf>
    <xf numFmtId="177" fontId="0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2" fontId="21" fillId="4" borderId="1" xfId="1" applyFont="1" applyFill="1" applyBorder="1" applyAlignment="1">
      <alignment horizontal="right" vertical="center"/>
    </xf>
    <xf numFmtId="177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left" vertical="center"/>
    </xf>
    <xf numFmtId="177" fontId="7" fillId="0" borderId="13" xfId="1" applyNumberFormat="1" applyFont="1" applyBorder="1">
      <alignment vertical="center"/>
    </xf>
    <xf numFmtId="177" fontId="7" fillId="0" borderId="14" xfId="1" applyNumberFormat="1" applyFont="1" applyBorder="1">
      <alignment vertical="center"/>
    </xf>
    <xf numFmtId="0" fontId="9" fillId="0" borderId="13" xfId="0" applyFont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0" fontId="12" fillId="0" borderId="6" xfId="0" applyFont="1" applyBorder="1">
      <alignment vertical="center"/>
    </xf>
    <xf numFmtId="0" fontId="7" fillId="0" borderId="8" xfId="0" applyFont="1" applyBorder="1">
      <alignment vertical="center"/>
    </xf>
    <xf numFmtId="177" fontId="7" fillId="0" borderId="14" xfId="1" applyNumberFormat="1" applyFont="1" applyFill="1" applyBorder="1" applyAlignment="1">
      <alignment vertical="center"/>
    </xf>
    <xf numFmtId="177" fontId="3" fillId="0" borderId="1" xfId="0" applyNumberFormat="1" applyFont="1" applyBorder="1">
      <alignment vertical="center"/>
    </xf>
    <xf numFmtId="178" fontId="7" fillId="0" borderId="14" xfId="0" applyNumberFormat="1" applyFont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177" fontId="13" fillId="0" borderId="1" xfId="1" applyNumberFormat="1" applyFont="1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178" fontId="0" fillId="0" borderId="14" xfId="0" applyNumberFormat="1" applyBorder="1">
      <alignment vertical="center"/>
    </xf>
    <xf numFmtId="178" fontId="0" fillId="0" borderId="14" xfId="1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42" fontId="3" fillId="0" borderId="0" xfId="0" applyNumberFormat="1" applyFont="1">
      <alignment vertical="center"/>
    </xf>
    <xf numFmtId="177" fontId="16" fillId="0" borderId="0" xfId="0" applyNumberFormat="1" applyFont="1" applyAlignment="1">
      <alignment horizontal="center" vertical="center"/>
    </xf>
    <xf numFmtId="42" fontId="0" fillId="0" borderId="7" xfId="1" applyFont="1" applyBorder="1" applyAlignment="1">
      <alignment horizontal="center" vertical="center"/>
    </xf>
    <xf numFmtId="42" fontId="0" fillId="0" borderId="11" xfId="1" applyFont="1" applyBorder="1" applyAlignment="1">
      <alignment horizontal="center" vertical="center"/>
    </xf>
    <xf numFmtId="42" fontId="4" fillId="0" borderId="7" xfId="1" applyFont="1" applyBorder="1" applyAlignment="1">
      <alignment horizontal="center" vertical="center"/>
    </xf>
    <xf numFmtId="42" fontId="4" fillId="0" borderId="12" xfId="1" applyFont="1" applyBorder="1" applyAlignment="1">
      <alignment horizontal="center" vertical="center"/>
    </xf>
    <xf numFmtId="42" fontId="0" fillId="0" borderId="7" xfId="1" applyFont="1" applyBorder="1" applyAlignment="1">
      <alignment vertical="center"/>
    </xf>
    <xf numFmtId="42" fontId="0" fillId="0" borderId="12" xfId="1" applyFont="1" applyBorder="1" applyAlignment="1">
      <alignment horizontal="right" vertical="center"/>
    </xf>
    <xf numFmtId="42" fontId="0" fillId="0" borderId="1" xfId="1" applyFont="1" applyBorder="1" applyAlignment="1">
      <alignment horizontal="center" vertical="center"/>
    </xf>
    <xf numFmtId="42" fontId="4" fillId="0" borderId="0" xfId="1" applyFont="1" applyBorder="1" applyAlignment="1">
      <alignment horizontal="center" vertical="center"/>
    </xf>
    <xf numFmtId="42" fontId="4" fillId="0" borderId="10" xfId="1" applyFont="1" applyBorder="1" applyAlignment="1">
      <alignment horizontal="center" vertical="center"/>
    </xf>
    <xf numFmtId="42" fontId="0" fillId="0" borderId="5" xfId="1" applyFont="1" applyBorder="1" applyAlignment="1">
      <alignment horizontal="center" vertical="center"/>
    </xf>
    <xf numFmtId="42" fontId="0" fillId="0" borderId="1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2" fontId="0" fillId="0" borderId="0" xfId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1" applyNumberFormat="1" applyFont="1" applyAlignment="1">
      <alignment horizontal="center" vertical="center"/>
    </xf>
    <xf numFmtId="42" fontId="0" fillId="0" borderId="4" xfId="1" applyFont="1" applyBorder="1" applyAlignment="1">
      <alignment horizontal="center" vertical="center"/>
    </xf>
    <xf numFmtId="0" fontId="0" fillId="0" borderId="3" xfId="0" applyBorder="1">
      <alignment vertical="center"/>
    </xf>
    <xf numFmtId="178" fontId="13" fillId="0" borderId="4" xfId="0" applyNumberFormat="1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2" fontId="0" fillId="0" borderId="7" xfId="1" applyFont="1" applyBorder="1" applyAlignment="1">
      <alignment horizontal="center" vertical="center"/>
    </xf>
    <xf numFmtId="42" fontId="0" fillId="0" borderId="1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6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42" fontId="0" fillId="6" borderId="0" xfId="1" applyFont="1" applyFill="1" applyAlignment="1">
      <alignment horizontal="center" vertical="center"/>
    </xf>
    <xf numFmtId="177" fontId="0" fillId="6" borderId="0" xfId="1" applyNumberFormat="1" applyFont="1" applyFill="1" applyAlignment="1">
      <alignment horizontal="center" vertical="center"/>
    </xf>
    <xf numFmtId="177" fontId="0" fillId="6" borderId="0" xfId="0" applyNumberFormat="1" applyFill="1" applyAlignment="1">
      <alignment horizontal="center" vertical="center"/>
    </xf>
    <xf numFmtId="176" fontId="0" fillId="7" borderId="0" xfId="0" applyNumberForma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177" fontId="0" fillId="7" borderId="0" xfId="0" applyNumberFormat="1" applyFill="1" applyAlignment="1">
      <alignment horizontal="center" vertical="center"/>
    </xf>
    <xf numFmtId="176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77" fontId="0" fillId="5" borderId="0" xfId="0" applyNumberFormat="1" applyFill="1" applyAlignment="1">
      <alignment horizontal="center" vertical="center"/>
    </xf>
    <xf numFmtId="42" fontId="0" fillId="5" borderId="0" xfId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77" fontId="22" fillId="0" borderId="0" xfId="0" applyNumberFormat="1" applyFont="1" applyFill="1" applyAlignment="1">
      <alignment horizontal="center" vertical="center"/>
    </xf>
    <xf numFmtId="176" fontId="0" fillId="8" borderId="0" xfId="0" applyNumberForma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42" fontId="0" fillId="8" borderId="0" xfId="1" applyFont="1" applyFill="1" applyAlignment="1">
      <alignment horizontal="center" vertical="center"/>
    </xf>
    <xf numFmtId="177" fontId="0" fillId="8" borderId="0" xfId="0" applyNumberFormat="1" applyFill="1" applyAlignment="1">
      <alignment horizontal="center" vertical="center"/>
    </xf>
    <xf numFmtId="42" fontId="0" fillId="0" borderId="12" xfId="1" applyFont="1" applyBorder="1" applyAlignment="1">
      <alignment horizontal="center" vertical="center"/>
    </xf>
    <xf numFmtId="0" fontId="3" fillId="6" borderId="13" xfId="0" applyFont="1" applyFill="1" applyBorder="1">
      <alignment vertical="center"/>
    </xf>
    <xf numFmtId="0" fontId="3" fillId="7" borderId="14" xfId="0" applyFont="1" applyFill="1" applyBorder="1">
      <alignment vertical="center"/>
    </xf>
    <xf numFmtId="0" fontId="3" fillId="5" borderId="14" xfId="0" applyFont="1" applyFill="1" applyBorder="1">
      <alignment vertical="center"/>
    </xf>
    <xf numFmtId="0" fontId="3" fillId="8" borderId="15" xfId="0" applyFont="1" applyFill="1" applyBorder="1">
      <alignment vertical="center"/>
    </xf>
    <xf numFmtId="0" fontId="0" fillId="9" borderId="6" xfId="0" applyFill="1" applyBorder="1">
      <alignment vertical="center"/>
    </xf>
    <xf numFmtId="176" fontId="0" fillId="9" borderId="0" xfId="0" applyNumberForma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42" fontId="0" fillId="9" borderId="0" xfId="1" applyFont="1" applyFill="1" applyAlignment="1">
      <alignment horizontal="center" vertical="center"/>
    </xf>
    <xf numFmtId="177" fontId="0" fillId="9" borderId="0" xfId="0" applyNumberFormat="1" applyFill="1" applyAlignment="1">
      <alignment horizontal="center" vertical="center"/>
    </xf>
    <xf numFmtId="42" fontId="0" fillId="0" borderId="13" xfId="0" applyNumberFormat="1" applyBorder="1">
      <alignment vertical="center"/>
    </xf>
    <xf numFmtId="0" fontId="0" fillId="10" borderId="8" xfId="0" applyFill="1" applyBorder="1">
      <alignment vertical="center"/>
    </xf>
    <xf numFmtId="176" fontId="0" fillId="10" borderId="0" xfId="0" applyNumberForma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177" fontId="0" fillId="10" borderId="0" xfId="0" applyNumberFormat="1" applyFill="1" applyAlignment="1">
      <alignment horizontal="center" vertical="center"/>
    </xf>
    <xf numFmtId="176" fontId="7" fillId="9" borderId="0" xfId="0" applyNumberFormat="1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42" fontId="7" fillId="9" borderId="0" xfId="1" applyFont="1" applyFill="1" applyAlignment="1">
      <alignment horizontal="center" vertical="center"/>
    </xf>
    <xf numFmtId="177" fontId="7" fillId="9" borderId="0" xfId="0" applyNumberFormat="1" applyFont="1" applyFill="1" applyAlignment="1">
      <alignment horizontal="center" vertical="center"/>
    </xf>
    <xf numFmtId="177" fontId="0" fillId="0" borderId="14" xfId="0" applyNumberFormat="1" applyBorder="1">
      <alignment vertical="center"/>
    </xf>
    <xf numFmtId="0" fontId="0" fillId="3" borderId="8" xfId="0" applyFill="1" applyBorder="1">
      <alignment vertical="center"/>
    </xf>
    <xf numFmtId="176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177" fontId="0" fillId="3" borderId="0" xfId="0" applyNumberFormat="1" applyFill="1" applyAlignment="1">
      <alignment horizontal="center" vertical="center"/>
    </xf>
    <xf numFmtId="42" fontId="0" fillId="3" borderId="0" xfId="1" applyFont="1" applyFill="1" applyAlignment="1">
      <alignment horizontal="center" vertical="center"/>
    </xf>
    <xf numFmtId="176" fontId="12" fillId="9" borderId="0" xfId="0" applyNumberFormat="1" applyFont="1" applyFill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0" fillId="11" borderId="8" xfId="0" applyFill="1" applyBorder="1">
      <alignment vertical="center"/>
    </xf>
    <xf numFmtId="176" fontId="0" fillId="11" borderId="0" xfId="0" applyNumberFormat="1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42" fontId="0" fillId="11" borderId="0" xfId="1" applyFont="1" applyFill="1" applyAlignment="1">
      <alignment horizontal="center" vertical="center"/>
    </xf>
    <xf numFmtId="42" fontId="0" fillId="0" borderId="14" xfId="0" applyNumberFormat="1" applyBorder="1">
      <alignment vertical="center"/>
    </xf>
    <xf numFmtId="0" fontId="0" fillId="12" borderId="8" xfId="0" applyFill="1" applyBorder="1">
      <alignment vertical="center"/>
    </xf>
    <xf numFmtId="0" fontId="0" fillId="13" borderId="8" xfId="0" applyFill="1" applyBorder="1">
      <alignment vertical="center"/>
    </xf>
    <xf numFmtId="176" fontId="0" fillId="13" borderId="0" xfId="0" applyNumberFormat="1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42" fontId="0" fillId="13" borderId="0" xfId="1" applyFont="1" applyFill="1" applyAlignment="1">
      <alignment horizontal="center" vertical="center"/>
    </xf>
    <xf numFmtId="177" fontId="0" fillId="13" borderId="0" xfId="0" applyNumberFormat="1" applyFill="1" applyAlignment="1">
      <alignment horizontal="center" vertical="center"/>
    </xf>
    <xf numFmtId="176" fontId="0" fillId="14" borderId="0" xfId="0" applyNumberFormat="1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176" fontId="0" fillId="15" borderId="0" xfId="0" applyNumberFormat="1" applyFill="1" applyAlignment="1">
      <alignment horizontal="center" vertical="center"/>
    </xf>
    <xf numFmtId="0" fontId="0" fillId="15" borderId="0" xfId="0" applyFill="1" applyAlignment="1">
      <alignment horizontal="center" vertical="center"/>
    </xf>
    <xf numFmtId="42" fontId="0" fillId="15" borderId="0" xfId="1" applyFont="1" applyFill="1" applyAlignment="1">
      <alignment horizontal="center" vertical="center"/>
    </xf>
    <xf numFmtId="0" fontId="0" fillId="15" borderId="9" xfId="0" applyFill="1" applyBorder="1">
      <alignment vertical="center"/>
    </xf>
    <xf numFmtId="177" fontId="0" fillId="14" borderId="0" xfId="0" applyNumberFormat="1" applyFill="1" applyAlignment="1">
      <alignment horizontal="center" vertical="center"/>
    </xf>
    <xf numFmtId="176" fontId="0" fillId="12" borderId="0" xfId="0" applyNumberFormat="1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177" fontId="0" fillId="12" borderId="0" xfId="0" applyNumberFormat="1" applyFill="1" applyAlignment="1">
      <alignment horizontal="center" vertical="center"/>
    </xf>
    <xf numFmtId="42" fontId="0" fillId="0" borderId="15" xfId="0" applyNumberForma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42" fontId="0" fillId="0" borderId="0" xfId="1" applyFont="1">
      <alignment vertical="center"/>
    </xf>
    <xf numFmtId="42" fontId="0" fillId="10" borderId="0" xfId="1" applyFont="1" applyFill="1" applyAlignment="1">
      <alignment horizontal="center" vertical="center"/>
    </xf>
    <xf numFmtId="176" fontId="0" fillId="16" borderId="0" xfId="0" applyNumberFormat="1" applyFill="1" applyAlignment="1">
      <alignment horizontal="center" vertical="center"/>
    </xf>
    <xf numFmtId="0" fontId="0" fillId="16" borderId="0" xfId="0" applyFill="1" applyAlignment="1">
      <alignment horizontal="center" vertical="center"/>
    </xf>
    <xf numFmtId="177" fontId="0" fillId="16" borderId="0" xfId="0" applyNumberFormat="1" applyFill="1" applyAlignment="1">
      <alignment horizontal="center" vertical="center"/>
    </xf>
    <xf numFmtId="42" fontId="0" fillId="16" borderId="0" xfId="1" applyFont="1" applyFill="1" applyAlignment="1">
      <alignment horizontal="center"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42" fontId="0" fillId="8" borderId="1" xfId="1" applyFont="1" applyFill="1" applyBorder="1">
      <alignment vertical="center"/>
    </xf>
    <xf numFmtId="0" fontId="0" fillId="8" borderId="1" xfId="0" applyFill="1" applyBorder="1" applyAlignment="1">
      <alignment horizontal="left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left" vertical="center"/>
    </xf>
    <xf numFmtId="0" fontId="3" fillId="8" borderId="2" xfId="0" applyFont="1" applyFill="1" applyBorder="1">
      <alignment vertical="center"/>
    </xf>
    <xf numFmtId="0" fontId="0" fillId="8" borderId="2" xfId="0" applyFill="1" applyBorder="1" applyAlignment="1">
      <alignment horizontal="left" vertical="center"/>
    </xf>
    <xf numFmtId="0" fontId="3" fillId="8" borderId="1" xfId="0" applyFont="1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77" fontId="0" fillId="15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76" fontId="0" fillId="6" borderId="0" xfId="0" applyNumberFormat="1" applyFill="1" applyAlignment="1">
      <alignment horizontal="center" vertical="center"/>
    </xf>
    <xf numFmtId="42" fontId="12" fillId="0" borderId="6" xfId="1" applyFont="1" applyBorder="1" applyAlignment="1">
      <alignment vertical="center"/>
    </xf>
    <xf numFmtId="42" fontId="12" fillId="0" borderId="9" xfId="1" applyFont="1" applyBorder="1" applyAlignment="1">
      <alignment vertical="center"/>
    </xf>
    <xf numFmtId="42" fontId="12" fillId="0" borderId="8" xfId="1" applyFont="1" applyBorder="1" applyAlignment="1">
      <alignment vertical="center"/>
    </xf>
    <xf numFmtId="42" fontId="12" fillId="0" borderId="13" xfId="1" applyFont="1" applyBorder="1" applyAlignment="1">
      <alignment vertical="center"/>
    </xf>
    <xf numFmtId="42" fontId="12" fillId="0" borderId="15" xfId="1" applyFont="1" applyBorder="1" applyAlignment="1">
      <alignment vertical="center"/>
    </xf>
    <xf numFmtId="42" fontId="12" fillId="0" borderId="14" xfId="1" applyFont="1" applyBorder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42" fontId="0" fillId="0" borderId="13" xfId="1" applyFont="1" applyBorder="1" applyAlignment="1">
      <alignment horizontal="center" vertical="center"/>
    </xf>
    <xf numFmtId="42" fontId="0" fillId="0" borderId="15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42" fontId="4" fillId="0" borderId="13" xfId="1" applyFont="1" applyBorder="1" applyAlignment="1">
      <alignment horizontal="center" vertical="center"/>
    </xf>
    <xf numFmtId="42" fontId="4" fillId="0" borderId="15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2" fontId="0" fillId="0" borderId="6" xfId="1" applyFont="1" applyBorder="1" applyAlignment="1">
      <alignment horizontal="center" vertical="center"/>
    </xf>
    <xf numFmtId="42" fontId="0" fillId="0" borderId="7" xfId="1" applyFont="1" applyBorder="1" applyAlignment="1">
      <alignment horizontal="center" vertical="center"/>
    </xf>
    <xf numFmtId="42" fontId="0" fillId="0" borderId="9" xfId="1" applyFont="1" applyBorder="1" applyAlignment="1">
      <alignment horizontal="center" vertical="center"/>
    </xf>
    <xf numFmtId="42" fontId="0" fillId="0" borderId="11" xfId="1" applyFont="1" applyBorder="1" applyAlignment="1">
      <alignment horizontal="center" vertical="center"/>
    </xf>
    <xf numFmtId="42" fontId="0" fillId="0" borderId="6" xfId="1" applyFont="1" applyBorder="1" applyAlignment="1">
      <alignment horizontal="right" vertical="center"/>
    </xf>
    <xf numFmtId="42" fontId="0" fillId="0" borderId="7" xfId="1" applyFont="1" applyBorder="1" applyAlignment="1">
      <alignment horizontal="right" vertical="center"/>
    </xf>
    <xf numFmtId="42" fontId="0" fillId="0" borderId="9" xfId="1" applyFont="1" applyBorder="1" applyAlignment="1">
      <alignment horizontal="right" vertical="center"/>
    </xf>
    <xf numFmtId="42" fontId="0" fillId="0" borderId="11" xfId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8" borderId="2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/>
    </xf>
    <xf numFmtId="0" fontId="3" fillId="8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6" borderId="0" xfId="0" applyFill="1" applyAlignment="1">
      <alignment horizontal="center" vertical="center"/>
    </xf>
    <xf numFmtId="176" fontId="0" fillId="6" borderId="0" xfId="0" applyNumberFormat="1" applyFill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2" fontId="9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2" fontId="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3" fillId="6" borderId="0" xfId="0" applyFont="1" applyFill="1" applyAlignment="1">
      <alignment horizontal="center" vertical="center"/>
    </xf>
  </cellXfs>
  <cellStyles count="4">
    <cellStyle name="백분율" xfId="2" builtinId="5"/>
    <cellStyle name="통화 [0]" xfId="1" builtinId="7"/>
    <cellStyle name="표준" xfId="0" builtinId="0"/>
    <cellStyle name="하이퍼링크" xfId="3" builtinId="8"/>
  </cellStyles>
  <dxfs count="0"/>
  <tableStyles count="0" defaultTableStyle="TableStyleMedium9" defaultPivotStyle="PivotStyleLight16"/>
  <colors>
    <mruColors>
      <color rgb="FFD7FFCD"/>
      <color rgb="FFF2F2F2"/>
      <color rgb="FFFFEBFF"/>
      <color rgb="FFEBFFED"/>
      <color rgb="FFEBFFF4"/>
      <color rgb="FFEBFFF5"/>
      <color rgb="FFFFFF9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27610</xdr:colOff>
      <xdr:row>4</xdr:row>
      <xdr:rowOff>47625</xdr:rowOff>
    </xdr:from>
    <xdr:to>
      <xdr:col>10</xdr:col>
      <xdr:colOff>571499</xdr:colOff>
      <xdr:row>14</xdr:row>
      <xdr:rowOff>114299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04485" y="676275"/>
          <a:ext cx="3287089" cy="21621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28575</xdr:colOff>
      <xdr:row>17</xdr:row>
      <xdr:rowOff>38100</xdr:rowOff>
    </xdr:from>
    <xdr:to>
      <xdr:col>10</xdr:col>
      <xdr:colOff>485775</xdr:colOff>
      <xdr:row>42</xdr:row>
      <xdr:rowOff>104776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xmlns="" id="{00000000-0008-0000-04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15225" y="3390900"/>
          <a:ext cx="3200400" cy="5305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51"/>
  <sheetViews>
    <sheetView zoomScale="70" zoomScaleNormal="70" workbookViewId="0">
      <selection activeCell="I7" sqref="I7:J7"/>
    </sheetView>
  </sheetViews>
  <sheetFormatPr defaultRowHeight="16.5"/>
  <cols>
    <col min="5" max="5" width="56.375" customWidth="1"/>
    <col min="6" max="6" width="25.625" bestFit="1" customWidth="1"/>
    <col min="7" max="7" width="0.125" customWidth="1"/>
    <col min="10" max="10" width="62.125" customWidth="1"/>
    <col min="11" max="11" width="31.25" customWidth="1"/>
    <col min="12" max="12" width="49.125" bestFit="1" customWidth="1"/>
    <col min="13" max="13" width="18.375" customWidth="1"/>
    <col min="14" max="14" width="14.625" bestFit="1" customWidth="1"/>
    <col min="15" max="15" width="12.375" bestFit="1" customWidth="1"/>
  </cols>
  <sheetData>
    <row r="2" spans="1:15">
      <c r="B2" s="1"/>
      <c r="I2" s="1"/>
      <c r="J2" s="1"/>
      <c r="K2" s="1"/>
    </row>
    <row r="3" spans="1:15">
      <c r="A3" s="7">
        <v>1</v>
      </c>
      <c r="B3" s="25" t="s">
        <v>392</v>
      </c>
      <c r="C3" s="25"/>
      <c r="D3" s="25"/>
      <c r="E3" s="25"/>
      <c r="I3" s="7" t="s">
        <v>7</v>
      </c>
      <c r="J3" s="10"/>
      <c r="K3" s="10"/>
      <c r="M3" s="7"/>
    </row>
    <row r="4" spans="1:15">
      <c r="I4" s="7" t="s">
        <v>393</v>
      </c>
      <c r="J4" s="7"/>
      <c r="K4" s="7"/>
      <c r="M4" s="19"/>
      <c r="N4" s="19"/>
      <c r="O4" s="19"/>
    </row>
    <row r="5" spans="1:15">
      <c r="A5" s="1" t="s">
        <v>8</v>
      </c>
      <c r="B5" s="249"/>
      <c r="C5" s="247" t="s">
        <v>5</v>
      </c>
      <c r="D5" s="247"/>
      <c r="E5" s="247"/>
      <c r="F5" s="248" t="s">
        <v>6</v>
      </c>
      <c r="G5" s="9"/>
      <c r="H5" s="1"/>
      <c r="I5" s="271" t="s">
        <v>9</v>
      </c>
      <c r="J5" s="272"/>
      <c r="K5" s="246" t="s">
        <v>10</v>
      </c>
      <c r="L5" s="246" t="s">
        <v>24</v>
      </c>
      <c r="M5" s="30"/>
      <c r="N5" s="30"/>
      <c r="O5" s="21"/>
    </row>
    <row r="6" spans="1:15" ht="18" customHeight="1">
      <c r="B6" s="11" t="s">
        <v>487</v>
      </c>
      <c r="C6" s="12"/>
      <c r="D6" s="12"/>
      <c r="E6" s="12"/>
      <c r="F6" s="284">
        <f>K14</f>
        <v>2401566</v>
      </c>
      <c r="G6" s="302"/>
      <c r="I6" s="269" t="s">
        <v>486</v>
      </c>
      <c r="J6" s="270"/>
      <c r="K6" s="3">
        <v>24256097</v>
      </c>
      <c r="L6" s="154"/>
      <c r="N6" s="30"/>
      <c r="O6" s="21"/>
    </row>
    <row r="7" spans="1:15" ht="33.75" customHeight="1">
      <c r="B7" s="279" t="s">
        <v>495</v>
      </c>
      <c r="C7" s="280"/>
      <c r="D7" s="280"/>
      <c r="E7" s="281"/>
      <c r="F7" s="303"/>
      <c r="G7" s="304"/>
      <c r="I7" s="269" t="s">
        <v>453</v>
      </c>
      <c r="J7" s="270"/>
      <c r="K7" s="3">
        <v>9412908</v>
      </c>
      <c r="L7" s="35" t="s">
        <v>469</v>
      </c>
    </row>
    <row r="8" spans="1:15">
      <c r="B8" s="11" t="s">
        <v>532</v>
      </c>
      <c r="C8" s="12"/>
      <c r="D8" s="12"/>
      <c r="E8" s="12"/>
      <c r="F8" s="284">
        <f>K15</f>
        <v>7360549</v>
      </c>
      <c r="G8" s="285"/>
      <c r="I8" s="269" t="s">
        <v>11</v>
      </c>
      <c r="J8" s="270"/>
      <c r="K8" s="3">
        <v>5000000</v>
      </c>
      <c r="L8" s="36" t="s">
        <v>438</v>
      </c>
      <c r="N8" s="5"/>
    </row>
    <row r="9" spans="1:15">
      <c r="B9" s="13" t="s">
        <v>494</v>
      </c>
      <c r="C9" s="14"/>
      <c r="D9" s="14"/>
      <c r="E9" s="14"/>
      <c r="F9" s="286"/>
      <c r="G9" s="287"/>
      <c r="I9" s="269" t="s">
        <v>430</v>
      </c>
      <c r="J9" s="270"/>
      <c r="K9" s="3">
        <v>2811624</v>
      </c>
      <c r="L9" s="35" t="s">
        <v>563</v>
      </c>
      <c r="N9" s="5"/>
    </row>
    <row r="10" spans="1:15">
      <c r="B10" s="11" t="s">
        <v>538</v>
      </c>
      <c r="C10" s="12"/>
      <c r="D10" s="12"/>
      <c r="E10" s="12"/>
      <c r="F10" s="284">
        <f>K16</f>
        <v>1830010</v>
      </c>
      <c r="G10" s="285"/>
      <c r="I10" s="269" t="s">
        <v>431</v>
      </c>
      <c r="J10" s="270"/>
      <c r="K10" s="3">
        <v>3140156</v>
      </c>
      <c r="L10" s="36" t="s">
        <v>440</v>
      </c>
      <c r="N10" s="5"/>
    </row>
    <row r="11" spans="1:15">
      <c r="B11" s="17" t="s">
        <v>539</v>
      </c>
      <c r="C11" s="18"/>
      <c r="D11" s="18"/>
      <c r="E11" s="18"/>
      <c r="F11" s="286"/>
      <c r="G11" s="287"/>
      <c r="I11" s="269" t="s">
        <v>534</v>
      </c>
      <c r="J11" s="270"/>
      <c r="K11" s="3">
        <v>26557</v>
      </c>
      <c r="L11" s="36"/>
      <c r="N11" s="5"/>
    </row>
    <row r="12" spans="1:15">
      <c r="B12" s="11" t="s">
        <v>490</v>
      </c>
      <c r="C12" s="16"/>
      <c r="D12" s="16"/>
      <c r="E12" s="6"/>
      <c r="F12" s="288">
        <f>K17</f>
        <v>919500</v>
      </c>
      <c r="G12" s="289"/>
      <c r="I12" s="269" t="s">
        <v>18</v>
      </c>
      <c r="J12" s="270"/>
      <c r="K12" s="3">
        <f>SUM(K6:K11)</f>
        <v>44647342</v>
      </c>
      <c r="L12" s="36" t="s">
        <v>533</v>
      </c>
    </row>
    <row r="13" spans="1:15">
      <c r="B13" s="13" t="s">
        <v>491</v>
      </c>
      <c r="C13" s="14"/>
      <c r="D13" s="15"/>
      <c r="E13" s="23"/>
      <c r="F13" s="290"/>
      <c r="G13" s="291"/>
      <c r="I13" s="271" t="s">
        <v>12</v>
      </c>
      <c r="J13" s="272"/>
      <c r="K13" s="244"/>
      <c r="L13" s="245"/>
    </row>
    <row r="14" spans="1:15" ht="54.6" customHeight="1">
      <c r="B14" s="17" t="s">
        <v>428</v>
      </c>
      <c r="C14" s="18"/>
      <c r="D14" s="19"/>
      <c r="E14" s="19"/>
      <c r="F14" s="284">
        <f>K18</f>
        <v>212228</v>
      </c>
      <c r="G14" s="139"/>
      <c r="I14" s="277" t="s">
        <v>574</v>
      </c>
      <c r="J14" s="270"/>
      <c r="K14" s="3">
        <v>2401566</v>
      </c>
      <c r="L14" s="36"/>
      <c r="N14" s="5"/>
    </row>
    <row r="15" spans="1:15" ht="36" customHeight="1">
      <c r="B15" s="17" t="s">
        <v>489</v>
      </c>
      <c r="C15" s="18"/>
      <c r="D15" s="19"/>
      <c r="E15" s="19"/>
      <c r="F15" s="286"/>
      <c r="G15" s="139"/>
      <c r="I15" s="277" t="s">
        <v>535</v>
      </c>
      <c r="J15" s="270"/>
      <c r="K15" s="26">
        <f>5832549+1528000</f>
        <v>7360549</v>
      </c>
      <c r="L15" s="36"/>
    </row>
    <row r="16" spans="1:15">
      <c r="A16" s="19"/>
      <c r="B16" s="227" t="s">
        <v>531</v>
      </c>
      <c r="C16" s="228"/>
      <c r="D16" s="228"/>
      <c r="E16" s="229"/>
      <c r="F16" s="273">
        <f>K19</f>
        <v>604900</v>
      </c>
      <c r="G16" s="138"/>
      <c r="I16" s="269" t="s">
        <v>492</v>
      </c>
      <c r="J16" s="270"/>
      <c r="K16" s="140">
        <v>1830010</v>
      </c>
      <c r="L16" s="35" t="s">
        <v>468</v>
      </c>
    </row>
    <row r="17" spans="1:12">
      <c r="A17" s="19"/>
      <c r="B17" s="233" t="s">
        <v>536</v>
      </c>
      <c r="C17" s="234"/>
      <c r="D17" s="234"/>
      <c r="E17" s="235"/>
      <c r="F17" s="274"/>
      <c r="G17" s="34"/>
      <c r="I17" s="269" t="s">
        <v>493</v>
      </c>
      <c r="J17" s="270"/>
      <c r="K17" s="149">
        <v>919500</v>
      </c>
      <c r="L17" s="35"/>
    </row>
    <row r="18" spans="1:12">
      <c r="A18" s="19"/>
      <c r="B18" s="230" t="s">
        <v>350</v>
      </c>
      <c r="C18" s="231"/>
      <c r="D18" s="231"/>
      <c r="E18" s="232"/>
      <c r="F18" s="273">
        <f>SUM(F6:G17)</f>
        <v>13328753</v>
      </c>
      <c r="G18" s="136"/>
      <c r="I18" s="269" t="s">
        <v>488</v>
      </c>
      <c r="J18" s="270"/>
      <c r="K18" s="32">
        <v>212228</v>
      </c>
      <c r="L18" s="36"/>
    </row>
    <row r="19" spans="1:12" ht="38.450000000000003" customHeight="1">
      <c r="A19" s="19"/>
      <c r="B19" s="233" t="s">
        <v>541</v>
      </c>
      <c r="C19" s="234"/>
      <c r="D19" s="234"/>
      <c r="E19" s="235"/>
      <c r="F19" s="274"/>
      <c r="G19" s="137"/>
      <c r="H19" s="19"/>
      <c r="I19" s="277" t="s">
        <v>537</v>
      </c>
      <c r="J19" s="270"/>
      <c r="K19" s="4">
        <v>604900</v>
      </c>
      <c r="L19" s="36"/>
    </row>
    <row r="20" spans="1:12">
      <c r="A20" s="19"/>
      <c r="F20" s="19"/>
      <c r="G20" s="141"/>
      <c r="H20" s="19"/>
      <c r="I20" s="282" t="s">
        <v>19</v>
      </c>
      <c r="J20" s="283"/>
      <c r="K20" s="33">
        <f>SUM(K14:K19)</f>
        <v>13328753</v>
      </c>
      <c r="L20" s="36" t="s">
        <v>533</v>
      </c>
    </row>
    <row r="21" spans="1:12">
      <c r="A21" s="19"/>
      <c r="F21" s="19"/>
      <c r="G21" s="142"/>
      <c r="H21" s="19"/>
      <c r="I21" s="269" t="s">
        <v>540</v>
      </c>
      <c r="J21" s="270"/>
      <c r="K21" s="22">
        <f>K12-K20</f>
        <v>31318589</v>
      </c>
      <c r="L21" s="36" t="s">
        <v>533</v>
      </c>
    </row>
    <row r="22" spans="1:12">
      <c r="C22" s="18"/>
      <c r="D22" s="19"/>
      <c r="E22" s="19"/>
      <c r="F22" s="24"/>
      <c r="H22" s="19"/>
      <c r="I22" s="269" t="s">
        <v>542</v>
      </c>
      <c r="J22" s="270"/>
      <c r="K22" s="22">
        <f>K21-31317589</f>
        <v>1000</v>
      </c>
      <c r="L22" s="36"/>
    </row>
    <row r="23" spans="1:12">
      <c r="C23" s="18"/>
      <c r="D23" s="19"/>
      <c r="E23" s="19"/>
      <c r="F23" s="24"/>
      <c r="G23" s="24"/>
    </row>
    <row r="24" spans="1:12">
      <c r="G24" s="24"/>
      <c r="K24" s="5"/>
    </row>
    <row r="29" spans="1:12">
      <c r="G29" s="150"/>
      <c r="H29" s="19"/>
      <c r="I29" s="7" t="s">
        <v>14</v>
      </c>
      <c r="J29" s="10"/>
      <c r="K29" s="10"/>
    </row>
    <row r="30" spans="1:12">
      <c r="A30" s="7">
        <v>2</v>
      </c>
      <c r="B30" s="301" t="s">
        <v>394</v>
      </c>
      <c r="C30" s="301"/>
      <c r="D30" s="301"/>
      <c r="E30" s="301"/>
      <c r="G30" s="143"/>
      <c r="H30" s="19"/>
      <c r="I30" s="7" t="s">
        <v>395</v>
      </c>
      <c r="J30" s="7"/>
      <c r="K30" s="7"/>
    </row>
    <row r="31" spans="1:12">
      <c r="B31" s="298" t="s">
        <v>13</v>
      </c>
      <c r="C31" s="299"/>
      <c r="D31" s="299"/>
      <c r="E31" s="300"/>
      <c r="F31" s="250" t="s">
        <v>6</v>
      </c>
      <c r="G31" s="135"/>
      <c r="I31" s="271" t="s">
        <v>9</v>
      </c>
      <c r="J31" s="272"/>
      <c r="K31" s="246" t="s">
        <v>10</v>
      </c>
    </row>
    <row r="32" spans="1:12">
      <c r="B32" s="11" t="s">
        <v>23</v>
      </c>
      <c r="C32" s="12"/>
      <c r="D32" s="12"/>
      <c r="E32" s="12"/>
      <c r="F32" s="267">
        <v>2000000</v>
      </c>
      <c r="G32" s="134"/>
      <c r="I32" s="269" t="s">
        <v>565</v>
      </c>
      <c r="J32" s="270"/>
      <c r="K32" s="3">
        <f>K21</f>
        <v>31318589</v>
      </c>
    </row>
    <row r="33" spans="2:11">
      <c r="B33" s="279" t="s">
        <v>543</v>
      </c>
      <c r="C33" s="280"/>
      <c r="D33" s="280"/>
      <c r="E33" s="281"/>
      <c r="F33" s="268"/>
      <c r="G33" s="135"/>
      <c r="I33" s="269" t="s">
        <v>454</v>
      </c>
      <c r="J33" s="270"/>
      <c r="K33" s="3">
        <v>13000000</v>
      </c>
    </row>
    <row r="34" spans="2:11">
      <c r="B34" s="11" t="s">
        <v>546</v>
      </c>
      <c r="C34" s="12"/>
      <c r="D34" s="12"/>
      <c r="E34" s="12"/>
      <c r="F34" s="258">
        <v>1000000</v>
      </c>
      <c r="G34" s="134"/>
      <c r="I34" s="269" t="s">
        <v>544</v>
      </c>
      <c r="J34" s="270"/>
      <c r="K34" s="3">
        <v>5000000</v>
      </c>
    </row>
    <row r="35" spans="2:11">
      <c r="B35" s="13" t="s">
        <v>557</v>
      </c>
      <c r="C35" s="14"/>
      <c r="D35" s="14"/>
      <c r="E35" s="14"/>
      <c r="F35" s="259"/>
      <c r="G35" s="135"/>
      <c r="I35" s="269" t="s">
        <v>18</v>
      </c>
      <c r="J35" s="270"/>
      <c r="K35" s="3">
        <f>K32+SUM(K33:K34)</f>
        <v>49318589</v>
      </c>
    </row>
    <row r="36" spans="2:11">
      <c r="B36" s="17" t="s">
        <v>547</v>
      </c>
      <c r="C36" s="18"/>
      <c r="D36" s="18"/>
      <c r="E36" s="18"/>
      <c r="F36" s="260">
        <v>1000000</v>
      </c>
      <c r="G36" s="134"/>
      <c r="I36" s="271" t="s">
        <v>12</v>
      </c>
      <c r="J36" s="272"/>
      <c r="K36" s="244"/>
    </row>
    <row r="37" spans="2:11" ht="17.25" customHeight="1">
      <c r="B37" s="17" t="s">
        <v>548</v>
      </c>
      <c r="C37" s="18"/>
      <c r="D37" s="18"/>
      <c r="E37" s="18"/>
      <c r="F37" s="260"/>
      <c r="G37" s="135"/>
      <c r="I37" s="277" t="s">
        <v>573</v>
      </c>
      <c r="J37" s="278"/>
      <c r="K37" s="3">
        <f>F32</f>
        <v>2000000</v>
      </c>
    </row>
    <row r="38" spans="2:11" ht="18.75" customHeight="1">
      <c r="B38" s="11" t="s">
        <v>549</v>
      </c>
      <c r="C38" s="16"/>
      <c r="D38" s="16"/>
      <c r="E38" s="16"/>
      <c r="F38" s="261">
        <v>1000000</v>
      </c>
      <c r="G38" s="134"/>
      <c r="I38" s="277" t="s">
        <v>572</v>
      </c>
      <c r="J38" s="278"/>
      <c r="K38" s="3">
        <v>1000000</v>
      </c>
    </row>
    <row r="39" spans="2:11" ht="19.5" customHeight="1">
      <c r="B39" s="13" t="s">
        <v>550</v>
      </c>
      <c r="C39" s="14"/>
      <c r="D39" s="14"/>
      <c r="E39" s="14"/>
      <c r="F39" s="262"/>
      <c r="G39" s="135"/>
      <c r="I39" s="277" t="s">
        <v>571</v>
      </c>
      <c r="J39" s="278"/>
      <c r="K39" s="3">
        <v>1000000</v>
      </c>
    </row>
    <row r="40" spans="2:11" ht="17.25" customHeight="1">
      <c r="B40" s="11" t="s">
        <v>551</v>
      </c>
      <c r="C40" s="16"/>
      <c r="D40" s="16"/>
      <c r="E40" s="16"/>
      <c r="F40" s="261">
        <v>1000000</v>
      </c>
      <c r="G40" s="143"/>
      <c r="H40" s="19"/>
      <c r="I40" s="277" t="s">
        <v>570</v>
      </c>
      <c r="J40" s="278"/>
      <c r="K40" s="3">
        <v>1000000</v>
      </c>
    </row>
    <row r="41" spans="2:11" ht="19.5" customHeight="1">
      <c r="B41" s="13" t="s">
        <v>552</v>
      </c>
      <c r="C41" s="14"/>
      <c r="D41" s="14"/>
      <c r="E41" s="14"/>
      <c r="F41" s="262"/>
      <c r="G41" s="144"/>
      <c r="H41" s="19"/>
      <c r="I41" s="277" t="s">
        <v>569</v>
      </c>
      <c r="J41" s="278"/>
      <c r="K41" s="3">
        <v>1000000</v>
      </c>
    </row>
    <row r="42" spans="2:11" ht="19.5" customHeight="1">
      <c r="B42" s="11" t="s">
        <v>553</v>
      </c>
      <c r="C42" s="16"/>
      <c r="D42" s="16"/>
      <c r="E42" s="16"/>
      <c r="F42" s="261">
        <v>1000000</v>
      </c>
      <c r="H42" s="19"/>
      <c r="I42" s="277" t="s">
        <v>568</v>
      </c>
      <c r="J42" s="278"/>
      <c r="K42" s="3">
        <v>1000000</v>
      </c>
    </row>
    <row r="43" spans="2:11" ht="17.25" customHeight="1">
      <c r="B43" s="13" t="s">
        <v>558</v>
      </c>
      <c r="C43" s="14"/>
      <c r="D43" s="14"/>
      <c r="E43" s="14"/>
      <c r="F43" s="262"/>
      <c r="H43" s="19"/>
      <c r="I43" s="277" t="s">
        <v>567</v>
      </c>
      <c r="J43" s="278"/>
      <c r="K43" s="3">
        <v>2000000</v>
      </c>
    </row>
    <row r="44" spans="2:11" ht="15.75" customHeight="1">
      <c r="B44" s="17" t="s">
        <v>554</v>
      </c>
      <c r="C44" s="18"/>
      <c r="D44" s="18"/>
      <c r="E44" s="18"/>
      <c r="F44" s="263">
        <v>2000000</v>
      </c>
      <c r="I44" s="269" t="s">
        <v>566</v>
      </c>
      <c r="J44" s="270"/>
      <c r="K44" s="3">
        <f>F46</f>
        <v>6000000</v>
      </c>
    </row>
    <row r="45" spans="2:11" ht="17.25" customHeight="1">
      <c r="B45" s="17" t="s">
        <v>559</v>
      </c>
      <c r="C45" s="18"/>
      <c r="D45" s="18"/>
      <c r="E45" s="18"/>
      <c r="F45" s="263"/>
      <c r="I45" s="269" t="s">
        <v>496</v>
      </c>
      <c r="J45" s="270"/>
      <c r="K45" s="3">
        <f>F48</f>
        <v>1000000</v>
      </c>
    </row>
    <row r="46" spans="2:11" ht="19.5" customHeight="1">
      <c r="B46" s="11" t="s">
        <v>555</v>
      </c>
      <c r="C46" s="12"/>
      <c r="D46" s="12"/>
      <c r="E46" s="12"/>
      <c r="F46" s="267">
        <v>6000000</v>
      </c>
      <c r="I46" s="269" t="s">
        <v>16</v>
      </c>
      <c r="J46" s="270"/>
      <c r="K46" s="3">
        <f>SUM(K37:K45)</f>
        <v>16000000</v>
      </c>
    </row>
    <row r="47" spans="2:11">
      <c r="B47" s="17" t="s">
        <v>545</v>
      </c>
      <c r="C47" s="18"/>
      <c r="D47" s="18"/>
      <c r="E47" s="18"/>
      <c r="F47" s="268"/>
      <c r="I47" s="275" t="s">
        <v>17</v>
      </c>
      <c r="J47" s="276"/>
      <c r="K47" s="20">
        <f>K35-K46</f>
        <v>33318589</v>
      </c>
    </row>
    <row r="48" spans="2:11">
      <c r="B48" s="11" t="s">
        <v>556</v>
      </c>
      <c r="C48" s="16"/>
      <c r="D48" s="12"/>
      <c r="E48" s="242"/>
      <c r="F48" s="267">
        <v>1000000</v>
      </c>
    </row>
    <row r="49" spans="2:6">
      <c r="B49" s="13" t="s">
        <v>489</v>
      </c>
      <c r="C49" s="14"/>
      <c r="D49" s="15"/>
      <c r="E49" s="243"/>
      <c r="F49" s="268"/>
    </row>
    <row r="50" spans="2:6">
      <c r="B50" s="292" t="s">
        <v>15</v>
      </c>
      <c r="C50" s="293"/>
      <c r="D50" s="293"/>
      <c r="E50" s="294"/>
      <c r="F50" s="267">
        <f>SUM(F32:F49)</f>
        <v>16000000</v>
      </c>
    </row>
    <row r="51" spans="2:6" ht="4.5" customHeight="1">
      <c r="B51" s="295"/>
      <c r="C51" s="296"/>
      <c r="D51" s="296"/>
      <c r="E51" s="297"/>
      <c r="F51" s="268"/>
    </row>
  </sheetData>
  <mergeCells count="51">
    <mergeCell ref="I5:J5"/>
    <mergeCell ref="F6:G7"/>
    <mergeCell ref="I7:J7"/>
    <mergeCell ref="I6:J6"/>
    <mergeCell ref="F8:G9"/>
    <mergeCell ref="I8:J8"/>
    <mergeCell ref="I9:J9"/>
    <mergeCell ref="B50:E51"/>
    <mergeCell ref="I31:J31"/>
    <mergeCell ref="I33:J33"/>
    <mergeCell ref="I11:J11"/>
    <mergeCell ref="F18:F19"/>
    <mergeCell ref="I12:J12"/>
    <mergeCell ref="I15:J15"/>
    <mergeCell ref="F14:F15"/>
    <mergeCell ref="B31:E31"/>
    <mergeCell ref="B33:E33"/>
    <mergeCell ref="I32:J32"/>
    <mergeCell ref="B30:E30"/>
    <mergeCell ref="I21:J21"/>
    <mergeCell ref="I44:J44"/>
    <mergeCell ref="I38:J38"/>
    <mergeCell ref="F50:F51"/>
    <mergeCell ref="B7:E7"/>
    <mergeCell ref="I45:J45"/>
    <mergeCell ref="I46:J46"/>
    <mergeCell ref="I22:J22"/>
    <mergeCell ref="I20:J20"/>
    <mergeCell ref="F10:G11"/>
    <mergeCell ref="I19:J19"/>
    <mergeCell ref="I13:J13"/>
    <mergeCell ref="I10:J10"/>
    <mergeCell ref="I37:J37"/>
    <mergeCell ref="F32:F33"/>
    <mergeCell ref="F46:F47"/>
    <mergeCell ref="F12:G13"/>
    <mergeCell ref="I14:J14"/>
    <mergeCell ref="F48:F49"/>
    <mergeCell ref="I35:J35"/>
    <mergeCell ref="I36:J36"/>
    <mergeCell ref="I34:J34"/>
    <mergeCell ref="F16:F17"/>
    <mergeCell ref="I16:J16"/>
    <mergeCell ref="I18:J18"/>
    <mergeCell ref="I17:J17"/>
    <mergeCell ref="I47:J47"/>
    <mergeCell ref="I39:J39"/>
    <mergeCell ref="I40:J40"/>
    <mergeCell ref="I41:J41"/>
    <mergeCell ref="I42:J42"/>
    <mergeCell ref="I43:J4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K142"/>
  <sheetViews>
    <sheetView tabSelected="1" topLeftCell="A28" zoomScale="90" zoomScaleNormal="90" workbookViewId="0">
      <selection activeCell="B31" sqref="B31"/>
    </sheetView>
  </sheetViews>
  <sheetFormatPr defaultRowHeight="16.5"/>
  <cols>
    <col min="1" max="1" width="11.375" bestFit="1" customWidth="1"/>
    <col min="2" max="2" width="22.25" customWidth="1"/>
    <col min="3" max="3" width="71.75" bestFit="1" customWidth="1"/>
    <col min="4" max="4" width="15.125" style="145" customWidth="1"/>
    <col min="5" max="5" width="16" style="145" customWidth="1"/>
    <col min="6" max="6" width="10.875" bestFit="1" customWidth="1"/>
    <col min="7" max="7" width="13.75" bestFit="1" customWidth="1"/>
    <col min="8" max="8" width="26.125" bestFit="1" customWidth="1"/>
    <col min="9" max="9" width="13.75" bestFit="1" customWidth="1"/>
    <col min="10" max="10" width="12.375" bestFit="1" customWidth="1"/>
    <col min="11" max="11" width="15" bestFit="1" customWidth="1"/>
  </cols>
  <sheetData>
    <row r="1" spans="1:11">
      <c r="A1" s="28" t="s">
        <v>25</v>
      </c>
      <c r="B1" s="29" t="s">
        <v>427</v>
      </c>
      <c r="C1" s="2" t="s">
        <v>26</v>
      </c>
      <c r="D1"/>
      <c r="E1"/>
    </row>
    <row r="2" spans="1:11">
      <c r="D2"/>
      <c r="E2"/>
    </row>
    <row r="3" spans="1:11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</row>
    <row r="4" spans="1:11">
      <c r="A4" s="159">
        <v>43108</v>
      </c>
      <c r="B4" s="326" t="s">
        <v>575</v>
      </c>
      <c r="C4" s="160" t="s">
        <v>27</v>
      </c>
      <c r="D4" s="161">
        <v>50000</v>
      </c>
      <c r="E4" s="146"/>
      <c r="G4" s="5"/>
    </row>
    <row r="5" spans="1:11" hidden="1">
      <c r="A5" s="206">
        <v>43119</v>
      </c>
      <c r="B5" s="207" t="s">
        <v>28</v>
      </c>
      <c r="C5" s="207" t="s">
        <v>442</v>
      </c>
      <c r="D5" s="208"/>
      <c r="E5" s="208">
        <v>228000</v>
      </c>
    </row>
    <row r="6" spans="1:11" hidden="1">
      <c r="A6" s="206">
        <v>43119</v>
      </c>
      <c r="B6" s="207" t="s">
        <v>21</v>
      </c>
      <c r="C6" s="207" t="s">
        <v>443</v>
      </c>
      <c r="D6" s="208"/>
      <c r="E6" s="208">
        <v>22500</v>
      </c>
    </row>
    <row r="7" spans="1:11">
      <c r="A7" s="159">
        <v>43124</v>
      </c>
      <c r="B7" s="160" t="s">
        <v>29</v>
      </c>
      <c r="C7" s="160" t="s">
        <v>27</v>
      </c>
      <c r="D7" s="161">
        <v>53345</v>
      </c>
      <c r="E7" s="146"/>
      <c r="H7" s="1" t="s">
        <v>456</v>
      </c>
    </row>
    <row r="8" spans="1:11">
      <c r="A8" s="306">
        <v>43125</v>
      </c>
      <c r="B8" s="305" t="s">
        <v>30</v>
      </c>
      <c r="C8" s="160" t="s">
        <v>59</v>
      </c>
      <c r="D8" s="161">
        <v>200000</v>
      </c>
      <c r="E8" s="146"/>
      <c r="H8" s="178" t="s">
        <v>452</v>
      </c>
      <c r="I8" s="155">
        <f>SUM(D4,D7,D8,D10,D15,D16,D17,D13,D20,D21,D22,D24,D25,D28,D30,D31,D32,D34,D35,D40,D41,D42,D43,D45,D51,D52,D53,D61,D62,D63,D65,D67,D68,D69,D70,D71,D74,D78,D95,D96,D91,D97,D99,D102,D103,D104,D105,D9,D110,D138)</f>
        <v>9412908</v>
      </c>
      <c r="J8" s="5"/>
      <c r="K8" s="5"/>
    </row>
    <row r="9" spans="1:11">
      <c r="A9" s="306"/>
      <c r="B9" s="305"/>
      <c r="C9" s="160" t="s">
        <v>31</v>
      </c>
      <c r="D9" s="161">
        <v>500000</v>
      </c>
      <c r="E9" s="146"/>
      <c r="H9" s="179" t="s">
        <v>434</v>
      </c>
      <c r="I9" s="177">
        <f>SUM(D33,D36,D46,D54,D66,D111,D115:D119,D122,D123:D137)</f>
        <v>2811624</v>
      </c>
    </row>
    <row r="10" spans="1:11">
      <c r="A10" s="159">
        <v>43157</v>
      </c>
      <c r="B10" s="326" t="s">
        <v>20</v>
      </c>
      <c r="C10" s="160" t="s">
        <v>59</v>
      </c>
      <c r="D10" s="161">
        <v>2000000</v>
      </c>
      <c r="E10" s="146"/>
      <c r="H10" s="180" t="s">
        <v>439</v>
      </c>
      <c r="I10" s="177">
        <f>SUM(D79,D89)</f>
        <v>3140156</v>
      </c>
    </row>
    <row r="11" spans="1:11" hidden="1">
      <c r="A11" s="206">
        <v>43168</v>
      </c>
      <c r="B11" s="207" t="s">
        <v>22</v>
      </c>
      <c r="C11" s="207" t="s">
        <v>32</v>
      </c>
      <c r="D11" s="208"/>
      <c r="E11" s="208">
        <v>1189000</v>
      </c>
      <c r="H11" s="181" t="s">
        <v>441</v>
      </c>
      <c r="I11" s="156">
        <f>SUM(D92,D39,D14,D112)</f>
        <v>26557</v>
      </c>
    </row>
    <row r="12" spans="1:11" hidden="1">
      <c r="A12" s="206">
        <v>43174</v>
      </c>
      <c r="B12" s="207" t="s">
        <v>33</v>
      </c>
      <c r="C12" s="207" t="s">
        <v>34</v>
      </c>
      <c r="D12" s="208"/>
      <c r="E12" s="208">
        <v>3390</v>
      </c>
    </row>
    <row r="13" spans="1:11">
      <c r="A13" s="159">
        <v>43174</v>
      </c>
      <c r="B13" s="160" t="s">
        <v>35</v>
      </c>
      <c r="C13" s="160" t="s">
        <v>59</v>
      </c>
      <c r="D13" s="161">
        <v>200000</v>
      </c>
      <c r="E13" s="146"/>
    </row>
    <row r="14" spans="1:11" hidden="1">
      <c r="A14" s="173">
        <v>43176</v>
      </c>
      <c r="B14" s="174" t="s">
        <v>36</v>
      </c>
      <c r="C14" s="174" t="s">
        <v>441</v>
      </c>
      <c r="D14" s="175">
        <v>6235</v>
      </c>
      <c r="E14" s="146"/>
      <c r="H14" s="1" t="s">
        <v>457</v>
      </c>
    </row>
    <row r="15" spans="1:11">
      <c r="A15" s="159">
        <v>43179</v>
      </c>
      <c r="B15" s="160" t="s">
        <v>37</v>
      </c>
      <c r="C15" s="160" t="s">
        <v>38</v>
      </c>
      <c r="D15" s="161">
        <v>106641</v>
      </c>
      <c r="E15" s="146"/>
      <c r="H15" s="182" t="s">
        <v>466</v>
      </c>
      <c r="I15" s="187">
        <f>SUM(E109,E60,E56,E55,E50,E49,E48,E44,E38,E29,E27,E18,E75,E76,E106,E98,E94,E93,E90,E88,E86,E85,E84,E83)</f>
        <v>2401566</v>
      </c>
      <c r="K15" s="5"/>
    </row>
    <row r="16" spans="1:11">
      <c r="A16" s="159">
        <v>43187</v>
      </c>
      <c r="B16" s="160" t="s">
        <v>39</v>
      </c>
      <c r="C16" s="160" t="s">
        <v>40</v>
      </c>
      <c r="D16" s="161">
        <v>1000000</v>
      </c>
      <c r="E16" s="146"/>
      <c r="H16" s="188" t="s">
        <v>458</v>
      </c>
      <c r="I16" s="196">
        <f>SUM(E57,E58,E59,E64,E72,E73)-(D82+D114)</f>
        <v>832549</v>
      </c>
    </row>
    <row r="17" spans="1:11">
      <c r="A17" s="159">
        <v>43187</v>
      </c>
      <c r="B17" s="160" t="s">
        <v>41</v>
      </c>
      <c r="C17" s="160" t="s">
        <v>27</v>
      </c>
      <c r="D17" s="161">
        <v>50000</v>
      </c>
      <c r="E17" s="146"/>
      <c r="H17" s="197" t="s">
        <v>459</v>
      </c>
      <c r="I17" s="196">
        <f>SUM(E113,E100,E23,E121)</f>
        <v>1528000</v>
      </c>
    </row>
    <row r="18" spans="1:11" hidden="1">
      <c r="A18" s="183">
        <v>43187</v>
      </c>
      <c r="B18" s="184" t="s">
        <v>33</v>
      </c>
      <c r="C18" s="184" t="s">
        <v>398</v>
      </c>
      <c r="D18" s="185"/>
      <c r="E18" s="185">
        <v>8100</v>
      </c>
      <c r="H18" s="205" t="s">
        <v>460</v>
      </c>
      <c r="I18" s="209">
        <f>SUM(E108,E19,E12,E11,E6,E5)</f>
        <v>1830010</v>
      </c>
    </row>
    <row r="19" spans="1:11" hidden="1">
      <c r="A19" s="206">
        <v>43188</v>
      </c>
      <c r="B19" s="207" t="s">
        <v>33</v>
      </c>
      <c r="C19" s="207" t="s">
        <v>399</v>
      </c>
      <c r="D19" s="208"/>
      <c r="E19" s="208">
        <v>1620</v>
      </c>
      <c r="H19" s="210" t="s">
        <v>461</v>
      </c>
      <c r="I19" s="196">
        <f>SUM(E87)</f>
        <v>919500</v>
      </c>
      <c r="K19" s="5"/>
    </row>
    <row r="20" spans="1:11">
      <c r="A20" s="159">
        <v>43195</v>
      </c>
      <c r="B20" s="160" t="s">
        <v>42</v>
      </c>
      <c r="C20" s="160" t="s">
        <v>43</v>
      </c>
      <c r="D20" s="161">
        <v>50000</v>
      </c>
      <c r="E20" s="146"/>
      <c r="H20" s="211" t="s">
        <v>463</v>
      </c>
      <c r="I20" s="209">
        <f>SUM(E107,E37)</f>
        <v>212228</v>
      </c>
    </row>
    <row r="21" spans="1:11">
      <c r="A21" s="159">
        <v>43207</v>
      </c>
      <c r="B21" s="326" t="s">
        <v>579</v>
      </c>
      <c r="C21" s="160" t="s">
        <v>400</v>
      </c>
      <c r="D21" s="161">
        <v>100000</v>
      </c>
      <c r="H21" s="221" t="s">
        <v>462</v>
      </c>
      <c r="I21" s="226">
        <f>SUM(E101,E81,E80,E77,E47,E26,E120)</f>
        <v>604900</v>
      </c>
    </row>
    <row r="22" spans="1:11">
      <c r="A22" s="159">
        <v>43209</v>
      </c>
      <c r="B22" s="160" t="s">
        <v>45</v>
      </c>
      <c r="C22" s="160" t="s">
        <v>46</v>
      </c>
      <c r="D22" s="161">
        <v>52922</v>
      </c>
    </row>
    <row r="23" spans="1:11" ht="33" hidden="1">
      <c r="A23" s="198">
        <v>43221</v>
      </c>
      <c r="B23" s="199" t="s">
        <v>47</v>
      </c>
      <c r="C23" s="200" t="s">
        <v>426</v>
      </c>
      <c r="D23" s="201"/>
      <c r="E23" s="201">
        <v>476000</v>
      </c>
    </row>
    <row r="24" spans="1:11">
      <c r="A24" s="159">
        <v>43222</v>
      </c>
      <c r="B24" s="326" t="s">
        <v>48</v>
      </c>
      <c r="C24" s="160" t="s">
        <v>46</v>
      </c>
      <c r="D24" s="162">
        <v>50000</v>
      </c>
      <c r="E24" s="147"/>
    </row>
    <row r="25" spans="1:11">
      <c r="A25" s="159">
        <v>43222</v>
      </c>
      <c r="B25" s="326" t="s">
        <v>48</v>
      </c>
      <c r="C25" s="160" t="s">
        <v>59</v>
      </c>
      <c r="D25" s="162">
        <v>200000</v>
      </c>
      <c r="E25" s="147"/>
    </row>
    <row r="26" spans="1:11" hidden="1">
      <c r="A26" s="216">
        <v>43223</v>
      </c>
      <c r="B26" s="217" t="s">
        <v>49</v>
      </c>
      <c r="C26" s="217" t="s">
        <v>401</v>
      </c>
      <c r="D26" s="222"/>
      <c r="E26" s="222">
        <v>3000</v>
      </c>
    </row>
    <row r="27" spans="1:11" hidden="1">
      <c r="A27" s="183">
        <v>43229</v>
      </c>
      <c r="B27" s="184" t="s">
        <v>50</v>
      </c>
      <c r="C27" s="184" t="s">
        <v>402</v>
      </c>
      <c r="D27" s="186"/>
      <c r="E27" s="186">
        <v>15500</v>
      </c>
    </row>
    <row r="28" spans="1:11">
      <c r="A28" s="159">
        <v>43238</v>
      </c>
      <c r="B28" s="160" t="s">
        <v>51</v>
      </c>
      <c r="C28" s="160" t="s">
        <v>46</v>
      </c>
      <c r="D28" s="163">
        <v>50000</v>
      </c>
      <c r="E28" s="147"/>
    </row>
    <row r="29" spans="1:11" hidden="1">
      <c r="A29" s="183">
        <v>43244</v>
      </c>
      <c r="B29" s="184" t="s">
        <v>50</v>
      </c>
      <c r="C29" s="184" t="s">
        <v>403</v>
      </c>
      <c r="D29" s="186"/>
      <c r="E29" s="186">
        <v>2550</v>
      </c>
    </row>
    <row r="30" spans="1:11">
      <c r="A30" s="159">
        <v>43248</v>
      </c>
      <c r="B30" s="160" t="s">
        <v>52</v>
      </c>
      <c r="C30" s="160" t="s">
        <v>53</v>
      </c>
      <c r="D30" s="163">
        <v>1000000</v>
      </c>
      <c r="E30" s="147"/>
    </row>
    <row r="31" spans="1:11">
      <c r="A31" s="159">
        <v>43250</v>
      </c>
      <c r="B31" s="326" t="s">
        <v>582</v>
      </c>
      <c r="C31" s="160" t="s">
        <v>46</v>
      </c>
      <c r="D31" s="163">
        <v>50000</v>
      </c>
      <c r="E31" s="147"/>
    </row>
    <row r="32" spans="1:11">
      <c r="A32" s="159">
        <v>43252</v>
      </c>
      <c r="B32" s="160" t="s">
        <v>54</v>
      </c>
      <c r="C32" s="160" t="s">
        <v>46</v>
      </c>
      <c r="D32" s="163">
        <v>50000</v>
      </c>
      <c r="E32" s="147"/>
    </row>
    <row r="33" spans="1:5" hidden="1">
      <c r="A33" s="164">
        <v>43252</v>
      </c>
      <c r="B33" s="165" t="s">
        <v>55</v>
      </c>
      <c r="C33" s="165" t="s">
        <v>405</v>
      </c>
      <c r="D33" s="166">
        <v>100000</v>
      </c>
      <c r="E33" s="147"/>
    </row>
    <row r="34" spans="1:5">
      <c r="A34" s="159">
        <v>43262</v>
      </c>
      <c r="B34" s="160" t="s">
        <v>308</v>
      </c>
      <c r="C34" s="160" t="s">
        <v>309</v>
      </c>
      <c r="D34" s="163">
        <v>50000</v>
      </c>
      <c r="E34" s="147"/>
    </row>
    <row r="35" spans="1:5">
      <c r="A35" s="159">
        <v>43262</v>
      </c>
      <c r="B35" s="160" t="s">
        <v>310</v>
      </c>
      <c r="C35" s="160" t="s">
        <v>311</v>
      </c>
      <c r="D35" s="163">
        <v>50000</v>
      </c>
      <c r="E35" s="147"/>
    </row>
    <row r="36" spans="1:5" hidden="1">
      <c r="A36" s="164">
        <v>43262</v>
      </c>
      <c r="B36" s="165" t="s">
        <v>429</v>
      </c>
      <c r="C36" s="165" t="s">
        <v>405</v>
      </c>
      <c r="D36" s="166">
        <v>211624</v>
      </c>
      <c r="E36" s="147"/>
    </row>
    <row r="37" spans="1:5" hidden="1">
      <c r="A37" s="212">
        <v>43263</v>
      </c>
      <c r="B37" s="213" t="s">
        <v>47</v>
      </c>
      <c r="C37" s="213" t="s">
        <v>406</v>
      </c>
      <c r="D37" s="215"/>
      <c r="E37" s="215">
        <v>180083</v>
      </c>
    </row>
    <row r="38" spans="1:5" hidden="1">
      <c r="A38" s="183">
        <v>43263</v>
      </c>
      <c r="B38" s="184" t="s">
        <v>50</v>
      </c>
      <c r="C38" s="184" t="s">
        <v>407</v>
      </c>
      <c r="D38" s="186"/>
      <c r="E38" s="186">
        <v>82740</v>
      </c>
    </row>
    <row r="39" spans="1:5" hidden="1">
      <c r="A39" s="173">
        <v>43267</v>
      </c>
      <c r="B39" s="174" t="s">
        <v>56</v>
      </c>
      <c r="C39" s="174" t="s">
        <v>441</v>
      </c>
      <c r="D39" s="176">
        <v>6761</v>
      </c>
    </row>
    <row r="40" spans="1:5">
      <c r="A40" s="159">
        <v>43271</v>
      </c>
      <c r="B40" s="160" t="s">
        <v>57</v>
      </c>
      <c r="C40" s="160" t="s">
        <v>46</v>
      </c>
      <c r="D40" s="163">
        <v>50000</v>
      </c>
    </row>
    <row r="41" spans="1:5">
      <c r="A41" s="159">
        <v>43277</v>
      </c>
      <c r="B41" s="160" t="s">
        <v>408</v>
      </c>
      <c r="C41" s="160" t="s">
        <v>409</v>
      </c>
      <c r="D41" s="163">
        <v>200000</v>
      </c>
    </row>
    <row r="42" spans="1:5">
      <c r="A42" s="159">
        <v>43277</v>
      </c>
      <c r="B42" s="160" t="s">
        <v>58</v>
      </c>
      <c r="C42" s="160" t="s">
        <v>27</v>
      </c>
      <c r="D42" s="163">
        <v>50000</v>
      </c>
    </row>
    <row r="43" spans="1:5">
      <c r="A43" s="159">
        <v>43280</v>
      </c>
      <c r="B43" s="326" t="s">
        <v>576</v>
      </c>
      <c r="C43" s="160" t="s">
        <v>59</v>
      </c>
      <c r="D43" s="163">
        <v>200000</v>
      </c>
    </row>
    <row r="44" spans="1:5" hidden="1">
      <c r="A44" s="183">
        <v>43283</v>
      </c>
      <c r="B44" s="184" t="s">
        <v>47</v>
      </c>
      <c r="C44" s="184" t="s">
        <v>410</v>
      </c>
      <c r="D44" s="186"/>
      <c r="E44" s="186">
        <v>569096</v>
      </c>
    </row>
    <row r="45" spans="1:5">
      <c r="A45" s="159">
        <v>43283</v>
      </c>
      <c r="B45" s="160" t="s">
        <v>60</v>
      </c>
      <c r="C45" s="160" t="s">
        <v>46</v>
      </c>
      <c r="D45" s="163">
        <v>50000</v>
      </c>
      <c r="E45" s="147"/>
    </row>
    <row r="46" spans="1:5" hidden="1">
      <c r="A46" s="164">
        <v>43283</v>
      </c>
      <c r="B46" s="165" t="s">
        <v>60</v>
      </c>
      <c r="C46" s="165" t="s">
        <v>404</v>
      </c>
      <c r="D46" s="166">
        <v>100000</v>
      </c>
      <c r="E46" s="147"/>
    </row>
    <row r="47" spans="1:5" hidden="1">
      <c r="A47" s="216">
        <v>43283</v>
      </c>
      <c r="B47" s="217" t="s">
        <v>61</v>
      </c>
      <c r="C47" s="217" t="s">
        <v>62</v>
      </c>
      <c r="D47" s="222"/>
      <c r="E47" s="222">
        <v>4400</v>
      </c>
    </row>
    <row r="48" spans="1:5" hidden="1">
      <c r="A48" s="183">
        <v>43284</v>
      </c>
      <c r="B48" s="184" t="s">
        <v>63</v>
      </c>
      <c r="C48" s="184" t="s">
        <v>414</v>
      </c>
      <c r="D48" s="186"/>
      <c r="E48" s="186">
        <v>484500</v>
      </c>
    </row>
    <row r="49" spans="1:8" hidden="1">
      <c r="A49" s="183">
        <v>43286</v>
      </c>
      <c r="B49" s="184" t="s">
        <v>64</v>
      </c>
      <c r="C49" s="184" t="s">
        <v>411</v>
      </c>
      <c r="D49" s="186"/>
      <c r="E49" s="186">
        <v>10000</v>
      </c>
    </row>
    <row r="50" spans="1:8" hidden="1">
      <c r="A50" s="183">
        <v>43290</v>
      </c>
      <c r="B50" s="184" t="s">
        <v>50</v>
      </c>
      <c r="C50" s="184" t="s">
        <v>412</v>
      </c>
      <c r="D50" s="186"/>
      <c r="E50" s="186">
        <v>42900</v>
      </c>
    </row>
    <row r="51" spans="1:8">
      <c r="A51" s="159">
        <v>43291</v>
      </c>
      <c r="B51" s="326" t="s">
        <v>580</v>
      </c>
      <c r="C51" s="160" t="s">
        <v>59</v>
      </c>
      <c r="D51" s="163">
        <v>300000</v>
      </c>
      <c r="E51" s="147"/>
    </row>
    <row r="52" spans="1:8">
      <c r="A52" s="159">
        <v>43296</v>
      </c>
      <c r="B52" s="160" t="s">
        <v>65</v>
      </c>
      <c r="C52" s="160" t="s">
        <v>59</v>
      </c>
      <c r="D52" s="163">
        <v>200000</v>
      </c>
      <c r="E52" s="147"/>
      <c r="F52" s="38"/>
    </row>
    <row r="53" spans="1:8">
      <c r="A53" s="159">
        <v>43301</v>
      </c>
      <c r="B53" s="160" t="s">
        <v>66</v>
      </c>
      <c r="C53" s="160" t="s">
        <v>46</v>
      </c>
      <c r="D53" s="163">
        <v>50000</v>
      </c>
      <c r="E53" s="147"/>
    </row>
    <row r="54" spans="1:8" hidden="1">
      <c r="A54" s="164">
        <v>43301</v>
      </c>
      <c r="B54" s="165" t="s">
        <v>66</v>
      </c>
      <c r="C54" s="165" t="s">
        <v>404</v>
      </c>
      <c r="D54" s="166">
        <v>100000</v>
      </c>
      <c r="E54" s="147"/>
    </row>
    <row r="55" spans="1:8" hidden="1">
      <c r="A55" s="183">
        <v>43301</v>
      </c>
      <c r="B55" s="184" t="s">
        <v>63</v>
      </c>
      <c r="C55" s="184" t="s">
        <v>413</v>
      </c>
      <c r="D55" s="186"/>
      <c r="E55" s="186">
        <v>330500</v>
      </c>
    </row>
    <row r="56" spans="1:8" hidden="1">
      <c r="A56" s="183">
        <v>43304</v>
      </c>
      <c r="B56" s="184" t="s">
        <v>67</v>
      </c>
      <c r="C56" s="184" t="s">
        <v>411</v>
      </c>
      <c r="D56" s="184"/>
      <c r="E56" s="186">
        <v>10000</v>
      </c>
    </row>
    <row r="57" spans="1:8" hidden="1">
      <c r="A57" s="189">
        <v>43304</v>
      </c>
      <c r="B57" s="190" t="s">
        <v>68</v>
      </c>
      <c r="C57" s="190" t="s">
        <v>69</v>
      </c>
      <c r="D57" s="190"/>
      <c r="E57" s="191">
        <v>1000000</v>
      </c>
    </row>
    <row r="58" spans="1:8" hidden="1">
      <c r="A58" s="189">
        <v>43304</v>
      </c>
      <c r="B58" s="190" t="s">
        <v>70</v>
      </c>
      <c r="C58" s="190" t="s">
        <v>71</v>
      </c>
      <c r="D58" s="191"/>
      <c r="E58" s="191">
        <v>84500</v>
      </c>
    </row>
    <row r="59" spans="1:8" hidden="1">
      <c r="A59" s="189">
        <v>43305</v>
      </c>
      <c r="B59" s="190" t="s">
        <v>72</v>
      </c>
      <c r="C59" s="190" t="s">
        <v>73</v>
      </c>
      <c r="D59" s="190"/>
      <c r="E59" s="191">
        <v>86700</v>
      </c>
      <c r="H59" s="38"/>
    </row>
    <row r="60" spans="1:8" hidden="1">
      <c r="A60" s="183">
        <v>43305</v>
      </c>
      <c r="B60" s="184" t="s">
        <v>74</v>
      </c>
      <c r="C60" s="184" t="s">
        <v>415</v>
      </c>
      <c r="D60" s="184"/>
      <c r="E60" s="186">
        <v>200000</v>
      </c>
      <c r="H60" s="38"/>
    </row>
    <row r="61" spans="1:8">
      <c r="A61" s="159">
        <v>43306</v>
      </c>
      <c r="B61" s="160" t="s">
        <v>75</v>
      </c>
      <c r="C61" s="160" t="s">
        <v>76</v>
      </c>
      <c r="D61" s="163">
        <v>50000</v>
      </c>
      <c r="E61" s="147"/>
      <c r="H61" s="38"/>
    </row>
    <row r="62" spans="1:8">
      <c r="A62" s="159">
        <v>43306</v>
      </c>
      <c r="B62" s="160" t="s">
        <v>77</v>
      </c>
      <c r="C62" s="160" t="s">
        <v>76</v>
      </c>
      <c r="D62" s="163">
        <v>50000</v>
      </c>
      <c r="E62" s="147"/>
    </row>
    <row r="63" spans="1:8">
      <c r="A63" s="159">
        <v>43306</v>
      </c>
      <c r="B63" s="160" t="s">
        <v>77</v>
      </c>
      <c r="C63" s="160" t="s">
        <v>78</v>
      </c>
      <c r="D63" s="163">
        <v>200000</v>
      </c>
      <c r="E63" s="147"/>
    </row>
    <row r="64" spans="1:8" hidden="1">
      <c r="A64" s="189">
        <v>43306</v>
      </c>
      <c r="B64" s="190" t="s">
        <v>79</v>
      </c>
      <c r="C64" s="190" t="s">
        <v>467</v>
      </c>
      <c r="D64" s="191"/>
      <c r="E64" s="191">
        <v>187000</v>
      </c>
    </row>
    <row r="65" spans="1:5">
      <c r="A65" s="159">
        <v>43306</v>
      </c>
      <c r="B65" s="160" t="s">
        <v>80</v>
      </c>
      <c r="C65" s="160" t="s">
        <v>76</v>
      </c>
      <c r="D65" s="163">
        <v>50000</v>
      </c>
      <c r="E65" s="147"/>
    </row>
    <row r="66" spans="1:5" hidden="1">
      <c r="A66" s="164">
        <v>43306</v>
      </c>
      <c r="B66" s="165" t="s">
        <v>81</v>
      </c>
      <c r="C66" s="165" t="s">
        <v>404</v>
      </c>
      <c r="D66" s="166">
        <v>100000</v>
      </c>
      <c r="E66" s="147"/>
    </row>
    <row r="67" spans="1:5">
      <c r="A67" s="159">
        <v>43306</v>
      </c>
      <c r="B67" s="326" t="s">
        <v>581</v>
      </c>
      <c r="C67" s="160" t="s">
        <v>76</v>
      </c>
      <c r="D67" s="163">
        <v>50000</v>
      </c>
      <c r="E67" s="147"/>
    </row>
    <row r="68" spans="1:5">
      <c r="A68" s="159">
        <v>43306</v>
      </c>
      <c r="B68" s="160" t="s">
        <v>82</v>
      </c>
      <c r="C68" s="160" t="s">
        <v>78</v>
      </c>
      <c r="D68" s="163">
        <v>300000</v>
      </c>
      <c r="E68" s="147"/>
    </row>
    <row r="69" spans="1:5">
      <c r="A69" s="159">
        <v>43307</v>
      </c>
      <c r="B69" s="160" t="s">
        <v>83</v>
      </c>
      <c r="C69" s="160" t="s">
        <v>76</v>
      </c>
      <c r="D69" s="163">
        <v>50000</v>
      </c>
      <c r="E69" s="147"/>
    </row>
    <row r="70" spans="1:5">
      <c r="A70" s="159">
        <v>43307</v>
      </c>
      <c r="B70" s="160" t="s">
        <v>83</v>
      </c>
      <c r="C70" s="160" t="s">
        <v>78</v>
      </c>
      <c r="D70" s="163">
        <v>200000</v>
      </c>
      <c r="E70" s="147"/>
    </row>
    <row r="71" spans="1:5">
      <c r="A71" s="159">
        <v>43308</v>
      </c>
      <c r="B71" s="160" t="s">
        <v>84</v>
      </c>
      <c r="C71" s="160" t="s">
        <v>78</v>
      </c>
      <c r="D71" s="163">
        <v>200000</v>
      </c>
      <c r="E71" s="147"/>
    </row>
    <row r="72" spans="1:5" hidden="1">
      <c r="A72" s="189">
        <v>43313</v>
      </c>
      <c r="B72" s="190" t="s">
        <v>72</v>
      </c>
      <c r="C72" s="190" t="s">
        <v>416</v>
      </c>
      <c r="D72" s="190"/>
      <c r="E72" s="191">
        <v>6500</v>
      </c>
    </row>
    <row r="73" spans="1:5" hidden="1">
      <c r="A73" s="189">
        <v>43313</v>
      </c>
      <c r="B73" s="190" t="s">
        <v>70</v>
      </c>
      <c r="C73" s="190" t="s">
        <v>85</v>
      </c>
      <c r="D73" s="190"/>
      <c r="E73" s="191">
        <v>84500</v>
      </c>
    </row>
    <row r="74" spans="1:5">
      <c r="A74" s="159">
        <v>43313</v>
      </c>
      <c r="B74" s="326" t="s">
        <v>578</v>
      </c>
      <c r="C74" s="160" t="s">
        <v>78</v>
      </c>
      <c r="D74" s="163">
        <v>200000</v>
      </c>
    </row>
    <row r="75" spans="1:5" hidden="1">
      <c r="A75" s="192">
        <v>43313</v>
      </c>
      <c r="B75" s="193" t="s">
        <v>87</v>
      </c>
      <c r="C75" s="193" t="s">
        <v>86</v>
      </c>
      <c r="D75" s="193"/>
      <c r="E75" s="194">
        <v>1200</v>
      </c>
    </row>
    <row r="76" spans="1:5" hidden="1">
      <c r="A76" s="192">
        <v>43313</v>
      </c>
      <c r="B76" s="193" t="s">
        <v>87</v>
      </c>
      <c r="C76" s="193" t="s">
        <v>88</v>
      </c>
      <c r="D76" s="193"/>
      <c r="E76" s="195">
        <v>88820</v>
      </c>
    </row>
    <row r="77" spans="1:5" hidden="1">
      <c r="A77" s="216">
        <v>43313</v>
      </c>
      <c r="B77" s="217" t="s">
        <v>87</v>
      </c>
      <c r="C77" s="217" t="s">
        <v>417</v>
      </c>
      <c r="D77" s="217"/>
      <c r="E77" s="222">
        <v>2720</v>
      </c>
    </row>
    <row r="78" spans="1:5">
      <c r="A78" s="159">
        <v>43313</v>
      </c>
      <c r="B78" s="326" t="s">
        <v>578</v>
      </c>
      <c r="C78" s="160" t="s">
        <v>76</v>
      </c>
      <c r="D78" s="163">
        <v>50000</v>
      </c>
      <c r="E78" s="147"/>
    </row>
    <row r="79" spans="1:5" hidden="1">
      <c r="A79" s="167">
        <v>43319</v>
      </c>
      <c r="B79" s="168" t="s">
        <v>89</v>
      </c>
      <c r="C79" s="168" t="s">
        <v>423</v>
      </c>
      <c r="D79" s="169">
        <v>1040156</v>
      </c>
      <c r="E79" s="147"/>
    </row>
    <row r="80" spans="1:5" hidden="1">
      <c r="A80" s="216">
        <v>43320</v>
      </c>
      <c r="B80" s="217" t="s">
        <v>21</v>
      </c>
      <c r="C80" s="217" t="s">
        <v>419</v>
      </c>
      <c r="D80" s="222"/>
      <c r="E80" s="222">
        <v>84500</v>
      </c>
    </row>
    <row r="81" spans="1:5" hidden="1">
      <c r="A81" s="216">
        <v>43320</v>
      </c>
      <c r="B81" s="217" t="s">
        <v>72</v>
      </c>
      <c r="C81" s="217" t="s">
        <v>418</v>
      </c>
      <c r="D81" s="217"/>
      <c r="E81" s="222">
        <v>9000</v>
      </c>
    </row>
    <row r="82" spans="1:5" hidden="1">
      <c r="A82" s="189" t="s">
        <v>364</v>
      </c>
      <c r="B82" s="190" t="s">
        <v>363</v>
      </c>
      <c r="C82" s="190" t="s">
        <v>455</v>
      </c>
      <c r="D82" s="191">
        <v>566651</v>
      </c>
      <c r="E82" s="190"/>
    </row>
    <row r="83" spans="1:5" hidden="1">
      <c r="A83" s="183">
        <v>43340</v>
      </c>
      <c r="B83" s="184" t="s">
        <v>365</v>
      </c>
      <c r="C83" s="184" t="s">
        <v>420</v>
      </c>
      <c r="D83" s="184"/>
      <c r="E83" s="186">
        <v>10000</v>
      </c>
    </row>
    <row r="84" spans="1:5" hidden="1">
      <c r="A84" s="183">
        <v>43348</v>
      </c>
      <c r="B84" s="184" t="s">
        <v>366</v>
      </c>
      <c r="C84" s="184" t="s">
        <v>367</v>
      </c>
      <c r="D84" s="184"/>
      <c r="E84" s="186">
        <v>11400</v>
      </c>
    </row>
    <row r="85" spans="1:5" hidden="1">
      <c r="A85" s="183">
        <v>43350</v>
      </c>
      <c r="B85" s="184" t="s">
        <v>33</v>
      </c>
      <c r="C85" s="184" t="s">
        <v>368</v>
      </c>
      <c r="D85" s="184"/>
      <c r="E85" s="186">
        <v>500</v>
      </c>
    </row>
    <row r="86" spans="1:5" hidden="1">
      <c r="A86" s="183">
        <v>43350</v>
      </c>
      <c r="B86" s="184" t="s">
        <v>33</v>
      </c>
      <c r="C86" s="184" t="s">
        <v>421</v>
      </c>
      <c r="D86" s="184"/>
      <c r="E86" s="186">
        <v>48600</v>
      </c>
    </row>
    <row r="87" spans="1:5" hidden="1">
      <c r="A87" s="223">
        <v>43353</v>
      </c>
      <c r="B87" s="224" t="s">
        <v>369</v>
      </c>
      <c r="C87" s="224" t="s">
        <v>422</v>
      </c>
      <c r="D87" s="224"/>
      <c r="E87" s="225">
        <v>919500</v>
      </c>
    </row>
    <row r="88" spans="1:5" hidden="1">
      <c r="A88" s="183">
        <v>43353</v>
      </c>
      <c r="B88" s="184" t="s">
        <v>371</v>
      </c>
      <c r="C88" s="184" t="s">
        <v>370</v>
      </c>
      <c r="D88" s="184"/>
      <c r="E88" s="186">
        <v>2340</v>
      </c>
    </row>
    <row r="89" spans="1:5" hidden="1">
      <c r="A89" s="167">
        <v>43353</v>
      </c>
      <c r="B89" s="168" t="s">
        <v>372</v>
      </c>
      <c r="C89" s="168" t="s">
        <v>373</v>
      </c>
      <c r="D89" s="170">
        <v>2100000</v>
      </c>
    </row>
    <row r="90" spans="1:5" hidden="1">
      <c r="A90" s="183">
        <v>43356</v>
      </c>
      <c r="B90" s="184" t="s">
        <v>371</v>
      </c>
      <c r="C90" s="184" t="s">
        <v>424</v>
      </c>
      <c r="D90" s="185"/>
      <c r="E90" s="185">
        <v>4000</v>
      </c>
    </row>
    <row r="91" spans="1:5">
      <c r="A91" s="159">
        <v>43356</v>
      </c>
      <c r="B91" s="160" t="s">
        <v>425</v>
      </c>
      <c r="C91" s="160" t="s">
        <v>59</v>
      </c>
      <c r="D91" s="161">
        <v>200000</v>
      </c>
      <c r="E91" s="146"/>
    </row>
    <row r="92" spans="1:5" hidden="1">
      <c r="A92" s="173">
        <v>43358</v>
      </c>
      <c r="B92" s="174" t="s">
        <v>374</v>
      </c>
      <c r="C92" s="174" t="s">
        <v>441</v>
      </c>
      <c r="D92" s="241">
        <v>7124</v>
      </c>
      <c r="E92" s="146"/>
    </row>
    <row r="93" spans="1:5" hidden="1">
      <c r="A93" s="183">
        <v>43360</v>
      </c>
      <c r="B93" s="184" t="s">
        <v>371</v>
      </c>
      <c r="C93" s="184" t="s">
        <v>375</v>
      </c>
      <c r="D93" s="185"/>
      <c r="E93" s="185">
        <v>65610</v>
      </c>
    </row>
    <row r="94" spans="1:5" hidden="1">
      <c r="A94" s="183">
        <v>43360</v>
      </c>
      <c r="B94" s="184" t="s">
        <v>371</v>
      </c>
      <c r="C94" s="184" t="s">
        <v>376</v>
      </c>
      <c r="D94" s="185"/>
      <c r="E94" s="185">
        <v>2700</v>
      </c>
    </row>
    <row r="95" spans="1:5">
      <c r="A95" s="159">
        <v>43360</v>
      </c>
      <c r="B95" s="326" t="s">
        <v>577</v>
      </c>
      <c r="C95" s="160" t="s">
        <v>27</v>
      </c>
      <c r="D95" s="161">
        <v>50000</v>
      </c>
      <c r="E95" s="146"/>
    </row>
    <row r="96" spans="1:5">
      <c r="A96" s="159">
        <v>43363</v>
      </c>
      <c r="B96" s="160" t="s">
        <v>377</v>
      </c>
      <c r="C96" s="160" t="s">
        <v>27</v>
      </c>
      <c r="D96" s="161">
        <v>50000</v>
      </c>
      <c r="E96" s="146"/>
    </row>
    <row r="97" spans="1:5">
      <c r="A97" s="159">
        <v>43363</v>
      </c>
      <c r="B97" s="160" t="s">
        <v>377</v>
      </c>
      <c r="C97" s="160" t="s">
        <v>378</v>
      </c>
      <c r="D97" s="161">
        <v>200000</v>
      </c>
      <c r="E97" s="146"/>
    </row>
    <row r="98" spans="1:5" hidden="1">
      <c r="A98" s="183">
        <v>43364</v>
      </c>
      <c r="B98" s="184" t="s">
        <v>371</v>
      </c>
      <c r="C98" s="184" t="s">
        <v>379</v>
      </c>
      <c r="D98" s="185"/>
      <c r="E98" s="185">
        <v>325910</v>
      </c>
    </row>
    <row r="99" spans="1:5">
      <c r="A99" s="159">
        <v>43371</v>
      </c>
      <c r="B99" s="160" t="s">
        <v>380</v>
      </c>
      <c r="C99" s="160" t="s">
        <v>27</v>
      </c>
      <c r="D99" s="161">
        <v>50000</v>
      </c>
      <c r="E99" s="146"/>
    </row>
    <row r="100" spans="1:5" ht="33" hidden="1">
      <c r="A100" s="198">
        <v>43390</v>
      </c>
      <c r="B100" s="199" t="s">
        <v>384</v>
      </c>
      <c r="C100" s="200" t="s">
        <v>448</v>
      </c>
      <c r="D100" s="202"/>
      <c r="E100" s="202">
        <v>318500</v>
      </c>
    </row>
    <row r="101" spans="1:5" hidden="1">
      <c r="A101" s="218">
        <v>43391</v>
      </c>
      <c r="B101" s="219" t="s">
        <v>385</v>
      </c>
      <c r="C101" s="219" t="s">
        <v>389</v>
      </c>
      <c r="D101" s="220"/>
      <c r="E101" s="220">
        <v>780</v>
      </c>
    </row>
    <row r="102" spans="1:5">
      <c r="A102" s="159">
        <v>43392</v>
      </c>
      <c r="B102" s="160" t="s">
        <v>386</v>
      </c>
      <c r="C102" s="160" t="s">
        <v>390</v>
      </c>
      <c r="D102" s="161">
        <v>200000</v>
      </c>
      <c r="E102" s="146"/>
    </row>
    <row r="103" spans="1:5">
      <c r="A103" s="159">
        <v>43392</v>
      </c>
      <c r="B103" s="160" t="s">
        <v>386</v>
      </c>
      <c r="C103" s="160" t="s">
        <v>391</v>
      </c>
      <c r="D103" s="161">
        <v>50000</v>
      </c>
      <c r="E103" s="146"/>
    </row>
    <row r="104" spans="1:5">
      <c r="A104" s="159">
        <v>43396</v>
      </c>
      <c r="B104" s="160" t="s">
        <v>387</v>
      </c>
      <c r="C104" s="160" t="s">
        <v>391</v>
      </c>
      <c r="D104" s="161">
        <v>50000</v>
      </c>
      <c r="E104" s="146"/>
    </row>
    <row r="105" spans="1:5">
      <c r="A105" s="159">
        <v>43401</v>
      </c>
      <c r="B105" s="160" t="s">
        <v>388</v>
      </c>
      <c r="C105" s="160" t="s">
        <v>391</v>
      </c>
      <c r="D105" s="161">
        <v>50000</v>
      </c>
      <c r="E105" s="146"/>
    </row>
    <row r="106" spans="1:5" hidden="1">
      <c r="A106" s="203">
        <v>43413</v>
      </c>
      <c r="B106" s="204" t="s">
        <v>381</v>
      </c>
      <c r="C106" s="193" t="s">
        <v>465</v>
      </c>
      <c r="D106" s="194"/>
      <c r="E106" s="194">
        <v>57600</v>
      </c>
    </row>
    <row r="107" spans="1:5" hidden="1">
      <c r="A107" s="212">
        <v>43413</v>
      </c>
      <c r="B107" s="213" t="s">
        <v>447</v>
      </c>
      <c r="C107" s="213" t="s">
        <v>464</v>
      </c>
      <c r="D107" s="214"/>
      <c r="E107" s="214">
        <v>32145</v>
      </c>
    </row>
    <row r="108" spans="1:5" hidden="1">
      <c r="A108" s="206">
        <v>43424</v>
      </c>
      <c r="B108" s="207" t="s">
        <v>382</v>
      </c>
      <c r="C108" s="207" t="s">
        <v>383</v>
      </c>
      <c r="D108" s="207"/>
      <c r="E108" s="208">
        <v>385500</v>
      </c>
    </row>
    <row r="109" spans="1:5" hidden="1">
      <c r="A109" s="183">
        <v>43425</v>
      </c>
      <c r="B109" s="184" t="s">
        <v>396</v>
      </c>
      <c r="C109" s="184" t="s">
        <v>397</v>
      </c>
      <c r="D109" s="184"/>
      <c r="E109" s="185">
        <v>27000</v>
      </c>
    </row>
    <row r="110" spans="1:5">
      <c r="A110" s="159">
        <v>43449</v>
      </c>
      <c r="B110" s="160" t="s">
        <v>445</v>
      </c>
      <c r="C110" s="160" t="s">
        <v>446</v>
      </c>
      <c r="D110" s="161">
        <v>50000</v>
      </c>
      <c r="E110" s="146"/>
    </row>
    <row r="111" spans="1:5" hidden="1">
      <c r="A111" s="164">
        <v>43449</v>
      </c>
      <c r="B111" s="165" t="s">
        <v>445</v>
      </c>
      <c r="C111" s="165" t="s">
        <v>451</v>
      </c>
      <c r="D111" s="166">
        <v>100000</v>
      </c>
      <c r="E111" s="148"/>
    </row>
    <row r="112" spans="1:5" hidden="1">
      <c r="A112" s="238">
        <v>43449</v>
      </c>
      <c r="B112" s="239" t="s">
        <v>36</v>
      </c>
      <c r="C112" s="239"/>
      <c r="D112" s="240">
        <v>6437</v>
      </c>
      <c r="E112" s="148"/>
    </row>
    <row r="113" spans="1:5" ht="33" hidden="1">
      <c r="A113" s="198">
        <v>43452</v>
      </c>
      <c r="B113" s="199" t="s">
        <v>447</v>
      </c>
      <c r="C113" s="200" t="s">
        <v>449</v>
      </c>
      <c r="D113" s="201"/>
      <c r="E113" s="201">
        <v>376000</v>
      </c>
    </row>
    <row r="114" spans="1:5" hidden="1">
      <c r="A114" s="189">
        <v>43452</v>
      </c>
      <c r="B114" s="190" t="s">
        <v>484</v>
      </c>
      <c r="C114" s="190" t="s">
        <v>485</v>
      </c>
      <c r="D114" s="237">
        <v>50000</v>
      </c>
      <c r="E114" s="190"/>
    </row>
    <row r="115" spans="1:5" hidden="1">
      <c r="A115" s="164">
        <v>43452</v>
      </c>
      <c r="B115" s="165" t="s">
        <v>497</v>
      </c>
      <c r="C115" s="165" t="s">
        <v>498</v>
      </c>
      <c r="D115" s="166">
        <v>100000</v>
      </c>
      <c r="E115" s="147"/>
    </row>
    <row r="116" spans="1:5" hidden="1">
      <c r="A116" s="164">
        <v>43452</v>
      </c>
      <c r="B116" s="165" t="s">
        <v>499</v>
      </c>
      <c r="C116" s="165" t="s">
        <v>498</v>
      </c>
      <c r="D116" s="166">
        <v>100000</v>
      </c>
      <c r="E116" s="147"/>
    </row>
    <row r="117" spans="1:5" hidden="1">
      <c r="A117" s="164">
        <v>43452</v>
      </c>
      <c r="B117" s="165" t="s">
        <v>500</v>
      </c>
      <c r="C117" s="165" t="s">
        <v>498</v>
      </c>
      <c r="D117" s="166">
        <v>100000</v>
      </c>
      <c r="E117" s="147"/>
    </row>
    <row r="118" spans="1:5" hidden="1">
      <c r="A118" s="164">
        <v>43452</v>
      </c>
      <c r="B118" s="165" t="s">
        <v>501</v>
      </c>
      <c r="C118" s="165" t="s">
        <v>498</v>
      </c>
      <c r="D118" s="166">
        <v>100000</v>
      </c>
      <c r="E118" s="147"/>
    </row>
    <row r="119" spans="1:5" hidden="1">
      <c r="A119" s="164">
        <v>43452</v>
      </c>
      <c r="B119" s="165" t="s">
        <v>502</v>
      </c>
      <c r="C119" s="165" t="s">
        <v>498</v>
      </c>
      <c r="D119" s="166">
        <v>100000</v>
      </c>
      <c r="E119" s="147"/>
    </row>
    <row r="120" spans="1:5" hidden="1">
      <c r="A120" s="218">
        <v>43453</v>
      </c>
      <c r="B120" s="217" t="s">
        <v>21</v>
      </c>
      <c r="C120" s="219" t="s">
        <v>506</v>
      </c>
      <c r="D120" s="255"/>
      <c r="E120" s="255">
        <v>500500</v>
      </c>
    </row>
    <row r="121" spans="1:5" ht="33" hidden="1">
      <c r="A121" s="198">
        <v>43458</v>
      </c>
      <c r="B121" s="199" t="s">
        <v>503</v>
      </c>
      <c r="C121" s="200" t="s">
        <v>505</v>
      </c>
      <c r="D121" s="201"/>
      <c r="E121" s="201">
        <v>357500</v>
      </c>
    </row>
    <row r="122" spans="1:5" hidden="1">
      <c r="A122" s="164">
        <v>43460</v>
      </c>
      <c r="B122" s="165" t="s">
        <v>504</v>
      </c>
      <c r="C122" s="165" t="s">
        <v>498</v>
      </c>
      <c r="D122" s="166">
        <v>100000</v>
      </c>
      <c r="E122" s="147"/>
    </row>
    <row r="123" spans="1:5" hidden="1">
      <c r="A123" s="164">
        <v>43830</v>
      </c>
      <c r="B123" s="165" t="s">
        <v>560</v>
      </c>
      <c r="C123" s="165" t="s">
        <v>498</v>
      </c>
      <c r="D123" s="166">
        <v>100000</v>
      </c>
    </row>
    <row r="124" spans="1:5" hidden="1">
      <c r="A124" s="164">
        <v>43830</v>
      </c>
      <c r="B124" s="165" t="s">
        <v>517</v>
      </c>
      <c r="C124" s="165" t="s">
        <v>498</v>
      </c>
      <c r="D124" s="166">
        <v>100000</v>
      </c>
    </row>
    <row r="125" spans="1:5" hidden="1">
      <c r="A125" s="164">
        <v>43830</v>
      </c>
      <c r="B125" s="165" t="s">
        <v>526</v>
      </c>
      <c r="C125" s="165" t="s">
        <v>498</v>
      </c>
      <c r="D125" s="166">
        <v>100000</v>
      </c>
      <c r="E125" s="157"/>
    </row>
    <row r="126" spans="1:5" hidden="1">
      <c r="A126" s="164">
        <v>43830</v>
      </c>
      <c r="B126" s="165" t="s">
        <v>525</v>
      </c>
      <c r="C126" s="165" t="s">
        <v>498</v>
      </c>
      <c r="D126" s="166">
        <v>100000</v>
      </c>
    </row>
    <row r="127" spans="1:5" hidden="1">
      <c r="A127" s="164">
        <v>43830</v>
      </c>
      <c r="B127" s="165" t="s">
        <v>515</v>
      </c>
      <c r="C127" s="165" t="s">
        <v>498</v>
      </c>
      <c r="D127" s="166">
        <v>100000</v>
      </c>
    </row>
    <row r="128" spans="1:5" hidden="1">
      <c r="A128" s="164">
        <v>43830</v>
      </c>
      <c r="B128" s="165" t="s">
        <v>519</v>
      </c>
      <c r="C128" s="165" t="s">
        <v>498</v>
      </c>
      <c r="D128" s="166">
        <v>100000</v>
      </c>
    </row>
    <row r="129" spans="1:4" hidden="1">
      <c r="A129" s="164">
        <v>43830</v>
      </c>
      <c r="B129" s="165" t="s">
        <v>516</v>
      </c>
      <c r="C129" s="165" t="s">
        <v>498</v>
      </c>
      <c r="D129" s="166">
        <v>100000</v>
      </c>
    </row>
    <row r="130" spans="1:4" hidden="1">
      <c r="A130" s="164">
        <v>43830</v>
      </c>
      <c r="B130" s="165" t="s">
        <v>522</v>
      </c>
      <c r="C130" s="165" t="s">
        <v>498</v>
      </c>
      <c r="D130" s="166">
        <v>100000</v>
      </c>
    </row>
    <row r="131" spans="1:4" hidden="1">
      <c r="A131" s="164">
        <v>43830</v>
      </c>
      <c r="B131" s="165" t="s">
        <v>528</v>
      </c>
      <c r="C131" s="165" t="s">
        <v>498</v>
      </c>
      <c r="D131" s="166">
        <v>100000</v>
      </c>
    </row>
    <row r="132" spans="1:4" hidden="1">
      <c r="A132" s="164">
        <v>43830</v>
      </c>
      <c r="B132" s="165" t="s">
        <v>530</v>
      </c>
      <c r="C132" s="165" t="s">
        <v>498</v>
      </c>
      <c r="D132" s="166">
        <v>100000</v>
      </c>
    </row>
    <row r="133" spans="1:4" hidden="1">
      <c r="A133" s="164">
        <v>43830</v>
      </c>
      <c r="B133" s="165" t="s">
        <v>523</v>
      </c>
      <c r="C133" s="165" t="s">
        <v>498</v>
      </c>
      <c r="D133" s="166">
        <v>100000</v>
      </c>
    </row>
    <row r="134" spans="1:4" hidden="1">
      <c r="A134" s="164">
        <v>43830</v>
      </c>
      <c r="B134" s="165" t="s">
        <v>514</v>
      </c>
      <c r="C134" s="165" t="s">
        <v>498</v>
      </c>
      <c r="D134" s="166">
        <v>100000</v>
      </c>
    </row>
    <row r="135" spans="1:4" hidden="1">
      <c r="A135" s="164">
        <v>43830</v>
      </c>
      <c r="B135" s="165" t="s">
        <v>561</v>
      </c>
      <c r="C135" s="165" t="s">
        <v>498</v>
      </c>
      <c r="D135" s="166">
        <v>100000</v>
      </c>
    </row>
    <row r="136" spans="1:4" hidden="1">
      <c r="A136" s="164">
        <v>43830</v>
      </c>
      <c r="B136" s="165" t="s">
        <v>527</v>
      </c>
      <c r="C136" s="165" t="s">
        <v>498</v>
      </c>
      <c r="D136" s="166">
        <v>100000</v>
      </c>
    </row>
    <row r="137" spans="1:4" hidden="1">
      <c r="A137" s="164">
        <v>43830</v>
      </c>
      <c r="B137" s="165" t="s">
        <v>331</v>
      </c>
      <c r="C137" s="165" t="s">
        <v>498</v>
      </c>
      <c r="D137" s="166">
        <v>100000</v>
      </c>
    </row>
    <row r="138" spans="1:4">
      <c r="A138" s="257">
        <v>43830</v>
      </c>
      <c r="B138" s="326" t="s">
        <v>579</v>
      </c>
      <c r="C138" s="256" t="s">
        <v>562</v>
      </c>
      <c r="D138" s="161">
        <v>100000</v>
      </c>
    </row>
    <row r="139" spans="1:4">
      <c r="A139" s="264"/>
      <c r="B139" s="265"/>
      <c r="C139" s="265"/>
      <c r="D139" s="266"/>
    </row>
    <row r="140" spans="1:4">
      <c r="A140" s="264"/>
      <c r="B140" s="265"/>
      <c r="C140" s="171" t="s">
        <v>564</v>
      </c>
      <c r="D140" s="172">
        <v>31317589</v>
      </c>
    </row>
    <row r="141" spans="1:4">
      <c r="A141" s="264"/>
      <c r="B141" s="265"/>
      <c r="C141" s="265"/>
      <c r="D141" s="266"/>
    </row>
    <row r="142" spans="1:4">
      <c r="A142" s="264"/>
      <c r="B142" s="265"/>
      <c r="C142" s="265"/>
      <c r="D142" s="266"/>
    </row>
  </sheetData>
  <autoFilter ref="A3:E138">
    <filterColumn colId="2">
      <filters>
        <filter val="2018 기관회원비"/>
        <filter val="2018 연회비"/>
        <filter val="2018 연회비(7월  GFFC 현장납부 금액 입금)"/>
        <filter val="2018 이사회비"/>
        <filter val="2018 이사회비 잔액"/>
        <filter val="2018-2019 연회비"/>
        <filter val="종신회비"/>
      </filters>
    </filterColumn>
  </autoFilter>
  <mergeCells count="2">
    <mergeCell ref="B8:B9"/>
    <mergeCell ref="A8:A9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9"/>
  <sheetViews>
    <sheetView topLeftCell="D1" zoomScale="140" zoomScaleNormal="140" workbookViewId="0">
      <selection activeCell="F7" sqref="F7"/>
    </sheetView>
  </sheetViews>
  <sheetFormatPr defaultRowHeight="16.5"/>
  <cols>
    <col min="3" max="3" width="56" customWidth="1"/>
    <col min="4" max="4" width="53.625" bestFit="1" customWidth="1"/>
    <col min="5" max="5" width="16.875" bestFit="1" customWidth="1"/>
    <col min="6" max="6" width="51.75" bestFit="1" customWidth="1"/>
  </cols>
  <sheetData>
    <row r="1" spans="1:6">
      <c r="C1" s="39" t="s">
        <v>356</v>
      </c>
      <c r="D1" s="158"/>
      <c r="E1" s="39"/>
      <c r="F1" s="39"/>
    </row>
    <row r="2" spans="1:6">
      <c r="F2" s="40"/>
    </row>
    <row r="3" spans="1:6">
      <c r="A3" s="319" t="s">
        <v>90</v>
      </c>
      <c r="B3" s="319"/>
      <c r="C3" s="319"/>
      <c r="D3" s="319"/>
      <c r="E3" s="319"/>
      <c r="F3" s="319"/>
    </row>
    <row r="4" spans="1:6">
      <c r="A4" s="41" t="s">
        <v>91</v>
      </c>
      <c r="B4" s="320"/>
      <c r="C4" s="41" t="s">
        <v>92</v>
      </c>
      <c r="D4" s="41" t="s">
        <v>93</v>
      </c>
      <c r="E4" s="41" t="s">
        <v>94</v>
      </c>
      <c r="F4" s="42" t="s">
        <v>95</v>
      </c>
    </row>
    <row r="5" spans="1:6" ht="33">
      <c r="A5" s="43">
        <v>1</v>
      </c>
      <c r="B5" s="320"/>
      <c r="C5" s="41" t="s">
        <v>96</v>
      </c>
      <c r="D5" s="153" t="s">
        <v>8</v>
      </c>
      <c r="E5" s="44">
        <v>9712908</v>
      </c>
      <c r="F5" s="154" t="s">
        <v>444</v>
      </c>
    </row>
    <row r="6" spans="1:6" ht="40.5">
      <c r="A6" s="43">
        <v>2</v>
      </c>
      <c r="B6" s="320"/>
      <c r="C6" s="44" t="s">
        <v>97</v>
      </c>
      <c r="D6" s="46" t="s">
        <v>8</v>
      </c>
      <c r="E6" s="44">
        <v>1121624</v>
      </c>
      <c r="F6" s="45" t="s">
        <v>450</v>
      </c>
    </row>
    <row r="7" spans="1:6">
      <c r="A7" s="92"/>
      <c r="B7" s="320"/>
      <c r="C7" s="93" t="s">
        <v>357</v>
      </c>
      <c r="D7" s="47" t="s">
        <v>98</v>
      </c>
      <c r="E7" s="48">
        <v>5000000</v>
      </c>
      <c r="F7" s="49" t="s">
        <v>355</v>
      </c>
    </row>
    <row r="8" spans="1:6">
      <c r="A8" s="320" t="s">
        <v>99</v>
      </c>
      <c r="B8" s="320"/>
      <c r="C8" s="320"/>
      <c r="D8" s="320"/>
      <c r="E8" s="321">
        <f>SUM(E5:E7)</f>
        <v>15834532</v>
      </c>
      <c r="F8" s="322" t="s">
        <v>8</v>
      </c>
    </row>
    <row r="9" spans="1:6">
      <c r="A9" s="320"/>
      <c r="B9" s="320"/>
      <c r="C9" s="320"/>
      <c r="D9" s="320"/>
      <c r="E9" s="321"/>
      <c r="F9" s="322"/>
    </row>
    <row r="11" spans="1:6">
      <c r="A11" s="307" t="s">
        <v>12</v>
      </c>
      <c r="B11" s="308"/>
      <c r="C11" s="308"/>
      <c r="D11" s="308"/>
      <c r="E11" s="308"/>
      <c r="F11" s="309"/>
    </row>
    <row r="12" spans="1:6">
      <c r="A12" s="41" t="s">
        <v>91</v>
      </c>
      <c r="B12" s="41"/>
      <c r="C12" s="41" t="s">
        <v>100</v>
      </c>
      <c r="D12" s="116" t="s">
        <v>101</v>
      </c>
      <c r="E12" s="116" t="s">
        <v>102</v>
      </c>
      <c r="F12" s="41" t="s">
        <v>95</v>
      </c>
    </row>
    <row r="13" spans="1:6">
      <c r="A13" s="310">
        <v>1</v>
      </c>
      <c r="B13" s="50"/>
      <c r="C13" s="313" t="s">
        <v>351</v>
      </c>
      <c r="D13" s="118" t="s">
        <v>348</v>
      </c>
      <c r="E13" s="114">
        <v>180000</v>
      </c>
      <c r="F13" s="51"/>
    </row>
    <row r="14" spans="1:6">
      <c r="A14" s="311"/>
      <c r="B14" s="52"/>
      <c r="C14" s="314"/>
      <c r="D14" s="119" t="s">
        <v>349</v>
      </c>
      <c r="E14" s="115">
        <v>800000</v>
      </c>
      <c r="F14" s="53"/>
    </row>
    <row r="15" spans="1:6">
      <c r="A15" s="311"/>
      <c r="B15" s="52"/>
      <c r="C15" s="314"/>
      <c r="D15" s="119" t="s">
        <v>361</v>
      </c>
      <c r="E15" s="115">
        <v>120000</v>
      </c>
      <c r="F15" s="53" t="s">
        <v>433</v>
      </c>
    </row>
    <row r="16" spans="1:6">
      <c r="A16" s="312"/>
      <c r="B16" s="54"/>
      <c r="C16" s="315"/>
      <c r="D16" s="8" t="s">
        <v>350</v>
      </c>
      <c r="E16" s="121">
        <f>SUM(E13:E15)</f>
        <v>1100000</v>
      </c>
      <c r="F16" s="151"/>
    </row>
    <row r="17" spans="1:6">
      <c r="A17" s="316">
        <v>2</v>
      </c>
      <c r="B17" s="310"/>
      <c r="C17" s="310" t="s">
        <v>352</v>
      </c>
      <c r="D17" s="117" t="s">
        <v>353</v>
      </c>
      <c r="E17" s="120">
        <v>390000</v>
      </c>
      <c r="F17" s="55"/>
    </row>
    <row r="18" spans="1:6">
      <c r="A18" s="317"/>
      <c r="B18" s="311"/>
      <c r="C18" s="311"/>
      <c r="D18" s="117" t="s">
        <v>354</v>
      </c>
      <c r="E18" s="120">
        <v>140000</v>
      </c>
      <c r="F18" s="122"/>
    </row>
    <row r="19" spans="1:6">
      <c r="A19" s="318"/>
      <c r="B19" s="312"/>
      <c r="C19" s="312"/>
      <c r="D19" s="123" t="s">
        <v>350</v>
      </c>
      <c r="E19" s="124">
        <f>SUM(E17:E18)</f>
        <v>530000</v>
      </c>
      <c r="F19" s="152"/>
    </row>
  </sheetData>
  <mergeCells count="11">
    <mergeCell ref="A3:F3"/>
    <mergeCell ref="B4:B7"/>
    <mergeCell ref="A8:D9"/>
    <mergeCell ref="E8:E9"/>
    <mergeCell ref="F8:F9"/>
    <mergeCell ref="A11:F11"/>
    <mergeCell ref="A13:A16"/>
    <mergeCell ref="C13:C16"/>
    <mergeCell ref="A17:A19"/>
    <mergeCell ref="B17:B19"/>
    <mergeCell ref="C17:C19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73"/>
  <sheetViews>
    <sheetView topLeftCell="B25" zoomScale="93" zoomScaleNormal="120" workbookViewId="0">
      <selection activeCell="O30" sqref="O30"/>
    </sheetView>
  </sheetViews>
  <sheetFormatPr defaultRowHeight="16.5"/>
  <cols>
    <col min="1" max="1" width="29.125" bestFit="1" customWidth="1"/>
    <col min="2" max="2" width="31" customWidth="1"/>
    <col min="4" max="4" width="9.5" bestFit="1" customWidth="1"/>
    <col min="6" max="6" width="13.5" bestFit="1" customWidth="1"/>
    <col min="7" max="7" width="14.625" bestFit="1" customWidth="1"/>
    <col min="8" max="8" width="15" bestFit="1" customWidth="1"/>
    <col min="9" max="9" width="25.875" bestFit="1" customWidth="1"/>
    <col min="10" max="10" width="11" bestFit="1" customWidth="1"/>
    <col min="12" max="12" width="16.5" customWidth="1"/>
    <col min="13" max="13" width="13.75" customWidth="1"/>
  </cols>
  <sheetData>
    <row r="1" spans="1:10">
      <c r="A1" s="57" t="s">
        <v>288</v>
      </c>
      <c r="B1" s="58"/>
      <c r="C1" s="58"/>
      <c r="D1" s="58"/>
      <c r="E1" s="58"/>
      <c r="F1" s="58"/>
      <c r="G1" s="58"/>
      <c r="H1" s="58"/>
      <c r="I1" s="58"/>
      <c r="J1" s="58"/>
    </row>
    <row r="2" spans="1:10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10">
      <c r="A3" s="59" t="s">
        <v>158</v>
      </c>
      <c r="B3" s="59" t="s">
        <v>159</v>
      </c>
      <c r="C3" s="59" t="s">
        <v>160</v>
      </c>
      <c r="D3" s="59" t="s">
        <v>161</v>
      </c>
      <c r="E3" s="59" t="s">
        <v>162</v>
      </c>
      <c r="F3" s="59" t="s">
        <v>163</v>
      </c>
      <c r="G3" s="59" t="s">
        <v>44</v>
      </c>
      <c r="H3" s="59" t="s">
        <v>164</v>
      </c>
      <c r="I3" s="59" t="s">
        <v>286</v>
      </c>
      <c r="J3" s="59" t="s">
        <v>287</v>
      </c>
    </row>
    <row r="4" spans="1:10">
      <c r="A4" s="60" t="s">
        <v>125</v>
      </c>
      <c r="B4" s="83" t="s">
        <v>241</v>
      </c>
      <c r="C4" s="61" t="s">
        <v>165</v>
      </c>
      <c r="D4" s="62">
        <v>43309</v>
      </c>
      <c r="E4" s="61" t="s">
        <v>166</v>
      </c>
      <c r="F4" s="61" t="s">
        <v>167</v>
      </c>
      <c r="G4" s="61" t="s">
        <v>168</v>
      </c>
      <c r="H4" s="95">
        <v>2000000</v>
      </c>
      <c r="I4" s="61"/>
      <c r="J4" s="61" t="s">
        <v>170</v>
      </c>
    </row>
    <row r="5" spans="1:10">
      <c r="A5" s="60" t="s">
        <v>171</v>
      </c>
      <c r="B5" s="83" t="s">
        <v>241</v>
      </c>
      <c r="C5" s="61" t="s">
        <v>165</v>
      </c>
      <c r="D5" s="62">
        <v>43309</v>
      </c>
      <c r="E5" s="61" t="s">
        <v>113</v>
      </c>
      <c r="F5" s="61" t="s">
        <v>167</v>
      </c>
      <c r="G5" s="63">
        <v>50000</v>
      </c>
      <c r="H5" s="63">
        <v>200000</v>
      </c>
      <c r="I5" s="61" t="s">
        <v>291</v>
      </c>
      <c r="J5" s="61" t="s">
        <v>170</v>
      </c>
    </row>
    <row r="6" spans="1:10">
      <c r="A6" s="60" t="s">
        <v>127</v>
      </c>
      <c r="B6" s="83" t="s">
        <v>242</v>
      </c>
      <c r="C6" s="61" t="s">
        <v>165</v>
      </c>
      <c r="D6" s="61" t="s">
        <v>113</v>
      </c>
      <c r="E6" s="61" t="s">
        <v>113</v>
      </c>
      <c r="F6" s="61" t="s">
        <v>167</v>
      </c>
      <c r="G6" s="63">
        <v>50000</v>
      </c>
      <c r="H6" s="63">
        <v>200000</v>
      </c>
      <c r="I6" s="61" t="s">
        <v>292</v>
      </c>
      <c r="J6" s="61" t="s">
        <v>170</v>
      </c>
    </row>
    <row r="7" spans="1:10">
      <c r="A7" s="60" t="s">
        <v>172</v>
      </c>
      <c r="B7" s="83" t="s">
        <v>243</v>
      </c>
      <c r="C7" s="61" t="s">
        <v>165</v>
      </c>
      <c r="D7" s="61" t="s">
        <v>113</v>
      </c>
      <c r="E7" s="61" t="s">
        <v>113</v>
      </c>
      <c r="F7" s="61" t="s">
        <v>167</v>
      </c>
      <c r="G7" s="133">
        <v>50000</v>
      </c>
      <c r="H7" s="63">
        <v>200000</v>
      </c>
      <c r="I7" s="61" t="s">
        <v>291</v>
      </c>
      <c r="J7" s="61" t="s">
        <v>170</v>
      </c>
    </row>
    <row r="8" spans="1:10">
      <c r="A8" s="60" t="s">
        <v>173</v>
      </c>
      <c r="B8" s="83" t="s">
        <v>244</v>
      </c>
      <c r="C8" s="61" t="s">
        <v>165</v>
      </c>
      <c r="D8" s="61" t="s">
        <v>113</v>
      </c>
      <c r="E8" s="61" t="s">
        <v>113</v>
      </c>
      <c r="F8" s="61" t="s">
        <v>167</v>
      </c>
      <c r="G8" s="95">
        <v>50000</v>
      </c>
      <c r="H8" s="133">
        <v>200000</v>
      </c>
      <c r="I8" s="61" t="s">
        <v>291</v>
      </c>
      <c r="J8" s="61" t="s">
        <v>170</v>
      </c>
    </row>
    <row r="9" spans="1:10">
      <c r="A9" s="60" t="s">
        <v>137</v>
      </c>
      <c r="B9" s="83" t="s">
        <v>245</v>
      </c>
      <c r="C9" s="61" t="s">
        <v>165</v>
      </c>
      <c r="D9" s="61" t="s">
        <v>113</v>
      </c>
      <c r="E9" s="61" t="s">
        <v>113</v>
      </c>
      <c r="F9" s="61" t="s">
        <v>167</v>
      </c>
      <c r="G9" s="61" t="s">
        <v>168</v>
      </c>
      <c r="H9" s="63">
        <v>300000</v>
      </c>
      <c r="I9" s="61" t="s">
        <v>291</v>
      </c>
      <c r="J9" s="61" t="s">
        <v>170</v>
      </c>
    </row>
    <row r="10" spans="1:10">
      <c r="A10" s="60" t="s">
        <v>174</v>
      </c>
      <c r="B10" s="83" t="s">
        <v>246</v>
      </c>
      <c r="C10" s="61" t="s">
        <v>165</v>
      </c>
      <c r="D10" s="61" t="s">
        <v>113</v>
      </c>
      <c r="E10" s="61" t="s">
        <v>113</v>
      </c>
      <c r="F10" s="61" t="s">
        <v>167</v>
      </c>
      <c r="G10" s="63">
        <v>50000</v>
      </c>
      <c r="H10" s="63">
        <v>200000</v>
      </c>
      <c r="I10" s="61" t="s">
        <v>293</v>
      </c>
      <c r="J10" s="61" t="s">
        <v>170</v>
      </c>
    </row>
    <row r="11" spans="1:10">
      <c r="A11" s="60" t="s">
        <v>152</v>
      </c>
      <c r="B11" s="83" t="s">
        <v>247</v>
      </c>
      <c r="C11" s="61" t="s">
        <v>165</v>
      </c>
      <c r="D11" s="61" t="s">
        <v>113</v>
      </c>
      <c r="E11" s="61" t="s">
        <v>113</v>
      </c>
      <c r="F11" s="61" t="s">
        <v>167</v>
      </c>
      <c r="G11" s="63">
        <v>50000</v>
      </c>
      <c r="H11" s="95">
        <v>200000</v>
      </c>
      <c r="I11" s="61" t="s">
        <v>291</v>
      </c>
      <c r="J11" s="61" t="s">
        <v>170</v>
      </c>
    </row>
    <row r="12" spans="1:10">
      <c r="A12" s="60" t="s">
        <v>130</v>
      </c>
      <c r="B12" s="83" t="s">
        <v>248</v>
      </c>
      <c r="C12" s="61" t="s">
        <v>165</v>
      </c>
      <c r="D12" s="61" t="s">
        <v>113</v>
      </c>
      <c r="E12" s="61" t="s">
        <v>113</v>
      </c>
      <c r="F12" s="61" t="s">
        <v>167</v>
      </c>
      <c r="G12" s="61" t="s">
        <v>168</v>
      </c>
      <c r="H12" s="95">
        <v>300000</v>
      </c>
      <c r="I12" s="61" t="s">
        <v>291</v>
      </c>
      <c r="J12" s="61" t="s">
        <v>170</v>
      </c>
    </row>
    <row r="13" spans="1:10">
      <c r="A13" s="60" t="s">
        <v>133</v>
      </c>
      <c r="B13" s="83" t="s">
        <v>249</v>
      </c>
      <c r="C13" s="61" t="s">
        <v>165</v>
      </c>
      <c r="D13" s="61" t="s">
        <v>113</v>
      </c>
      <c r="E13" s="61" t="s">
        <v>166</v>
      </c>
      <c r="F13" s="61" t="s">
        <v>167</v>
      </c>
      <c r="G13" s="61" t="s">
        <v>168</v>
      </c>
      <c r="H13" s="63">
        <v>200000</v>
      </c>
      <c r="I13" s="61" t="s">
        <v>291</v>
      </c>
      <c r="J13" s="61" t="s">
        <v>170</v>
      </c>
    </row>
    <row r="14" spans="1:10">
      <c r="A14" s="64" t="s">
        <v>139</v>
      </c>
      <c r="B14" s="83" t="s">
        <v>250</v>
      </c>
      <c r="C14" s="61" t="s">
        <v>165</v>
      </c>
      <c r="D14" s="62">
        <v>43309</v>
      </c>
      <c r="E14" s="61" t="s">
        <v>166</v>
      </c>
      <c r="F14" s="61" t="s">
        <v>167</v>
      </c>
      <c r="G14" s="63">
        <v>50000</v>
      </c>
      <c r="H14" s="61">
        <v>200000</v>
      </c>
      <c r="I14" s="61" t="s">
        <v>291</v>
      </c>
      <c r="J14" s="61" t="s">
        <v>170</v>
      </c>
    </row>
    <row r="15" spans="1:10">
      <c r="A15" s="60" t="s">
        <v>175</v>
      </c>
      <c r="B15" s="83" t="s">
        <v>241</v>
      </c>
      <c r="C15" s="61" t="s">
        <v>165</v>
      </c>
      <c r="D15" s="61" t="s">
        <v>113</v>
      </c>
      <c r="E15" s="61" t="s">
        <v>113</v>
      </c>
      <c r="F15" s="61"/>
      <c r="G15" s="61" t="s">
        <v>113</v>
      </c>
      <c r="H15" s="61" t="s">
        <v>113</v>
      </c>
      <c r="I15" s="61"/>
      <c r="J15" s="61" t="s">
        <v>170</v>
      </c>
    </row>
    <row r="16" spans="1:10">
      <c r="A16" s="60" t="s">
        <v>135</v>
      </c>
      <c r="B16" s="83" t="s">
        <v>241</v>
      </c>
      <c r="C16" s="61" t="s">
        <v>165</v>
      </c>
      <c r="D16" s="62">
        <v>43309</v>
      </c>
      <c r="E16" s="61" t="s">
        <v>166</v>
      </c>
      <c r="F16" s="61" t="s">
        <v>167</v>
      </c>
      <c r="G16" s="133">
        <v>50000</v>
      </c>
      <c r="H16" s="133">
        <v>200000</v>
      </c>
      <c r="I16" s="61" t="s">
        <v>435</v>
      </c>
      <c r="J16" s="61" t="s">
        <v>170</v>
      </c>
    </row>
    <row r="17" spans="1:13">
      <c r="A17" s="68" t="s">
        <v>177</v>
      </c>
      <c r="B17" s="84" t="s">
        <v>251</v>
      </c>
      <c r="C17" s="61" t="s">
        <v>165</v>
      </c>
      <c r="D17" s="62">
        <v>43309</v>
      </c>
      <c r="E17" s="61" t="s">
        <v>113</v>
      </c>
      <c r="F17" s="66">
        <v>100000</v>
      </c>
      <c r="G17" s="63">
        <v>50000</v>
      </c>
      <c r="H17" s="61" t="s">
        <v>113</v>
      </c>
      <c r="I17" s="61" t="s">
        <v>291</v>
      </c>
      <c r="J17" s="61"/>
    </row>
    <row r="18" spans="1:13">
      <c r="A18" s="60" t="s">
        <v>178</v>
      </c>
      <c r="B18" s="84" t="s">
        <v>252</v>
      </c>
      <c r="C18" s="61" t="s">
        <v>165</v>
      </c>
      <c r="D18" s="67">
        <v>43309</v>
      </c>
      <c r="E18" s="61" t="s">
        <v>113</v>
      </c>
      <c r="F18" s="96">
        <v>100000</v>
      </c>
      <c r="G18" s="94">
        <v>50000</v>
      </c>
      <c r="H18" s="61" t="s">
        <v>113</v>
      </c>
      <c r="I18" s="61" t="s">
        <v>294</v>
      </c>
      <c r="J18" s="61" t="s">
        <v>170</v>
      </c>
    </row>
    <row r="19" spans="1:13">
      <c r="A19" s="60" t="s">
        <v>179</v>
      </c>
      <c r="B19" s="84" t="s">
        <v>253</v>
      </c>
      <c r="C19" s="65" t="s">
        <v>165</v>
      </c>
      <c r="D19" s="62">
        <v>43309</v>
      </c>
      <c r="E19" s="61" t="s">
        <v>113</v>
      </c>
      <c r="F19" s="66" t="s">
        <v>169</v>
      </c>
      <c r="G19" s="61" t="s">
        <v>169</v>
      </c>
      <c r="H19" s="61" t="s">
        <v>113</v>
      </c>
      <c r="I19" s="61"/>
      <c r="J19" s="61" t="s">
        <v>170</v>
      </c>
    </row>
    <row r="20" spans="1:13">
      <c r="A20" s="60" t="s">
        <v>155</v>
      </c>
      <c r="B20" s="84" t="s">
        <v>254</v>
      </c>
      <c r="C20" s="65" t="s">
        <v>165</v>
      </c>
      <c r="D20" s="65" t="s">
        <v>113</v>
      </c>
      <c r="E20" s="61" t="s">
        <v>113</v>
      </c>
      <c r="F20" s="66" t="s">
        <v>167</v>
      </c>
      <c r="G20" s="61" t="s">
        <v>168</v>
      </c>
      <c r="H20" s="94">
        <v>100000</v>
      </c>
      <c r="I20" s="61" t="s">
        <v>436</v>
      </c>
      <c r="J20" s="61" t="s">
        <v>170</v>
      </c>
    </row>
    <row r="21" spans="1:13">
      <c r="A21" s="68" t="s">
        <v>180</v>
      </c>
      <c r="B21" s="84" t="s">
        <v>255</v>
      </c>
      <c r="C21" s="65" t="s">
        <v>165</v>
      </c>
      <c r="D21" s="69">
        <v>43309</v>
      </c>
      <c r="E21" s="61" t="s">
        <v>113</v>
      </c>
      <c r="F21" s="61" t="s">
        <v>113</v>
      </c>
      <c r="G21" s="63">
        <v>50000</v>
      </c>
      <c r="H21" s="61" t="s">
        <v>113</v>
      </c>
      <c r="I21" s="61" t="s">
        <v>291</v>
      </c>
      <c r="J21" s="61"/>
    </row>
    <row r="22" spans="1:13">
      <c r="A22" s="68" t="s">
        <v>181</v>
      </c>
      <c r="B22" s="83" t="s">
        <v>256</v>
      </c>
      <c r="C22" s="65" t="s">
        <v>165</v>
      </c>
      <c r="D22" s="62">
        <v>43309</v>
      </c>
      <c r="E22" s="61" t="s">
        <v>113</v>
      </c>
      <c r="F22" s="61" t="s">
        <v>113</v>
      </c>
      <c r="G22" s="63">
        <v>50000</v>
      </c>
      <c r="H22" s="61" t="s">
        <v>113</v>
      </c>
      <c r="I22" s="61" t="s">
        <v>291</v>
      </c>
      <c r="J22" s="61"/>
    </row>
    <row r="23" spans="1:13">
      <c r="A23" s="60" t="s">
        <v>111</v>
      </c>
      <c r="B23" s="83" t="s">
        <v>241</v>
      </c>
      <c r="C23" s="61" t="s">
        <v>165</v>
      </c>
      <c r="D23" s="62">
        <v>43309</v>
      </c>
      <c r="E23" s="61" t="s">
        <v>166</v>
      </c>
      <c r="F23" s="70"/>
      <c r="G23" s="71" t="s">
        <v>295</v>
      </c>
      <c r="H23" s="70" t="s">
        <v>113</v>
      </c>
      <c r="I23" s="61"/>
      <c r="J23" s="61" t="s">
        <v>170</v>
      </c>
    </row>
    <row r="24" spans="1:13">
      <c r="A24" s="60" t="s">
        <v>182</v>
      </c>
      <c r="B24" s="83" t="s">
        <v>241</v>
      </c>
      <c r="C24" s="61" t="s">
        <v>183</v>
      </c>
      <c r="D24" s="62">
        <v>43309</v>
      </c>
      <c r="E24" s="61" t="s">
        <v>176</v>
      </c>
      <c r="F24" s="70"/>
      <c r="G24" s="71" t="s">
        <v>295</v>
      </c>
      <c r="H24" s="70" t="s">
        <v>113</v>
      </c>
      <c r="I24" s="61"/>
      <c r="J24" s="61" t="s">
        <v>170</v>
      </c>
    </row>
    <row r="25" spans="1:13">
      <c r="A25" s="60" t="s">
        <v>184</v>
      </c>
      <c r="B25" s="83" t="s">
        <v>257</v>
      </c>
      <c r="C25" s="61" t="s">
        <v>165</v>
      </c>
      <c r="D25" s="62">
        <v>43309</v>
      </c>
      <c r="E25" s="61" t="s">
        <v>113</v>
      </c>
      <c r="F25" s="71">
        <v>100000</v>
      </c>
      <c r="G25" s="71">
        <v>50000</v>
      </c>
      <c r="H25" s="70" t="s">
        <v>113</v>
      </c>
      <c r="I25" s="61" t="s">
        <v>291</v>
      </c>
      <c r="J25" s="61" t="s">
        <v>170</v>
      </c>
    </row>
    <row r="26" spans="1:13">
      <c r="A26" s="60" t="s">
        <v>185</v>
      </c>
      <c r="B26" s="83" t="s">
        <v>258</v>
      </c>
      <c r="C26" s="61" t="s">
        <v>165</v>
      </c>
      <c r="D26" s="62">
        <v>43309</v>
      </c>
      <c r="E26" s="61" t="s">
        <v>113</v>
      </c>
      <c r="F26" s="71">
        <v>100000</v>
      </c>
      <c r="G26" s="63">
        <v>50000</v>
      </c>
      <c r="H26" s="70" t="s">
        <v>113</v>
      </c>
      <c r="I26" s="61" t="s">
        <v>291</v>
      </c>
      <c r="J26" s="61" t="s">
        <v>170</v>
      </c>
    </row>
    <row r="27" spans="1:13">
      <c r="A27" s="60" t="s">
        <v>186</v>
      </c>
      <c r="B27" s="83" t="s">
        <v>241</v>
      </c>
      <c r="C27" s="61" t="s">
        <v>165</v>
      </c>
      <c r="D27" s="61" t="s">
        <v>113</v>
      </c>
      <c r="E27" s="61" t="s">
        <v>113</v>
      </c>
      <c r="F27" s="94">
        <v>100000</v>
      </c>
      <c r="G27" s="61" t="s">
        <v>113</v>
      </c>
      <c r="H27" s="61" t="s">
        <v>113</v>
      </c>
      <c r="I27" s="61" t="s">
        <v>293</v>
      </c>
      <c r="J27" s="61" t="s">
        <v>170</v>
      </c>
      <c r="L27" s="323" t="s">
        <v>507</v>
      </c>
      <c r="M27" s="323"/>
    </row>
    <row r="28" spans="1:13">
      <c r="A28" s="68" t="s">
        <v>187</v>
      </c>
      <c r="B28" s="83" t="s">
        <v>259</v>
      </c>
      <c r="C28" s="61" t="s">
        <v>188</v>
      </c>
      <c r="D28" s="62">
        <v>43309</v>
      </c>
      <c r="E28" s="61" t="s">
        <v>113</v>
      </c>
      <c r="F28" s="70"/>
      <c r="G28" s="70"/>
      <c r="H28" s="70" t="s">
        <v>113</v>
      </c>
      <c r="I28" s="61"/>
      <c r="J28" s="61"/>
      <c r="L28" s="254" t="s">
        <v>508</v>
      </c>
      <c r="M28" s="254" t="s">
        <v>509</v>
      </c>
    </row>
    <row r="29" spans="1:13">
      <c r="A29" s="60" t="s">
        <v>189</v>
      </c>
      <c r="B29" s="83" t="s">
        <v>260</v>
      </c>
      <c r="C29" s="61" t="s">
        <v>190</v>
      </c>
      <c r="D29" s="62">
        <v>43309</v>
      </c>
      <c r="E29" s="61" t="s">
        <v>113</v>
      </c>
      <c r="F29" s="72" t="s">
        <v>113</v>
      </c>
      <c r="G29" s="100">
        <v>5000</v>
      </c>
      <c r="H29" s="61" t="s">
        <v>113</v>
      </c>
      <c r="I29" s="61" t="s">
        <v>437</v>
      </c>
      <c r="J29" s="61" t="s">
        <v>170</v>
      </c>
      <c r="L29" s="251" t="s">
        <v>510</v>
      </c>
      <c r="M29" s="253">
        <v>43452</v>
      </c>
    </row>
    <row r="30" spans="1:13">
      <c r="A30" s="73" t="s">
        <v>191</v>
      </c>
      <c r="B30" s="83" t="s">
        <v>260</v>
      </c>
      <c r="C30" s="61" t="s">
        <v>190</v>
      </c>
      <c r="D30" s="62">
        <v>43309</v>
      </c>
      <c r="E30" s="61" t="s">
        <v>113</v>
      </c>
      <c r="F30" s="72" t="s">
        <v>113</v>
      </c>
      <c r="G30" s="72">
        <v>50</v>
      </c>
      <c r="H30" s="61" t="s">
        <v>113</v>
      </c>
      <c r="I30" s="61" t="s">
        <v>290</v>
      </c>
      <c r="J30" s="61" t="s">
        <v>170</v>
      </c>
      <c r="L30" s="251" t="s">
        <v>511</v>
      </c>
      <c r="M30" s="251"/>
    </row>
    <row r="31" spans="1:13">
      <c r="A31" s="68" t="s">
        <v>193</v>
      </c>
      <c r="B31" s="83" t="s">
        <v>261</v>
      </c>
      <c r="C31" s="61" t="s">
        <v>190</v>
      </c>
      <c r="D31" s="62">
        <v>43308</v>
      </c>
      <c r="E31" s="61" t="s">
        <v>113</v>
      </c>
      <c r="F31" s="72" t="s">
        <v>113</v>
      </c>
      <c r="G31" s="72" t="s">
        <v>113</v>
      </c>
      <c r="H31" s="72" t="s">
        <v>113</v>
      </c>
      <c r="I31" s="61"/>
      <c r="J31" s="61"/>
      <c r="L31" s="251" t="s">
        <v>512</v>
      </c>
      <c r="M31" s="253">
        <v>43452</v>
      </c>
    </row>
    <row r="32" spans="1:13">
      <c r="A32" s="60" t="s">
        <v>103</v>
      </c>
      <c r="B32" s="83" t="s">
        <v>262</v>
      </c>
      <c r="C32" s="61" t="s">
        <v>190</v>
      </c>
      <c r="D32" s="62">
        <v>43308</v>
      </c>
      <c r="E32" s="61" t="s">
        <v>113</v>
      </c>
      <c r="F32" s="72" t="s">
        <v>167</v>
      </c>
      <c r="G32" s="72">
        <v>50</v>
      </c>
      <c r="H32" s="72">
        <v>300</v>
      </c>
      <c r="I32" s="61" t="s">
        <v>194</v>
      </c>
      <c r="J32" s="61" t="s">
        <v>170</v>
      </c>
      <c r="L32" s="251" t="s">
        <v>513</v>
      </c>
      <c r="M32" s="253">
        <v>43452</v>
      </c>
    </row>
    <row r="33" spans="1:13">
      <c r="A33" s="60" t="s">
        <v>195</v>
      </c>
      <c r="B33" s="83" t="s">
        <v>262</v>
      </c>
      <c r="C33" s="61" t="s">
        <v>190</v>
      </c>
      <c r="D33" s="62">
        <v>43309</v>
      </c>
      <c r="E33" s="61" t="s">
        <v>113</v>
      </c>
      <c r="F33" s="72">
        <v>100</v>
      </c>
      <c r="G33" s="72">
        <v>50</v>
      </c>
      <c r="H33" s="72" t="s">
        <v>113</v>
      </c>
      <c r="I33" s="61" t="s">
        <v>196</v>
      </c>
      <c r="J33" s="61" t="s">
        <v>170</v>
      </c>
      <c r="L33" s="251" t="s">
        <v>514</v>
      </c>
      <c r="M33" s="251"/>
    </row>
    <row r="34" spans="1:13">
      <c r="A34" s="60" t="s">
        <v>105</v>
      </c>
      <c r="B34" s="83" t="s">
        <v>262</v>
      </c>
      <c r="C34" s="61" t="s">
        <v>190</v>
      </c>
      <c r="D34" s="62">
        <v>43309</v>
      </c>
      <c r="E34" s="61" t="s">
        <v>113</v>
      </c>
      <c r="F34" s="72">
        <v>100</v>
      </c>
      <c r="G34" s="72">
        <v>50</v>
      </c>
      <c r="H34" s="72" t="s">
        <v>113</v>
      </c>
      <c r="I34" s="61" t="s">
        <v>196</v>
      </c>
      <c r="J34" s="61" t="s">
        <v>170</v>
      </c>
      <c r="L34" s="251" t="s">
        <v>515</v>
      </c>
      <c r="M34" s="251"/>
    </row>
    <row r="35" spans="1:13">
      <c r="A35" s="60" t="s">
        <v>104</v>
      </c>
      <c r="B35" s="83" t="s">
        <v>262</v>
      </c>
      <c r="C35" s="61" t="s">
        <v>190</v>
      </c>
      <c r="D35" s="62">
        <v>43309</v>
      </c>
      <c r="E35" s="61" t="s">
        <v>113</v>
      </c>
      <c r="F35" s="72">
        <v>100</v>
      </c>
      <c r="G35" s="72">
        <v>50</v>
      </c>
      <c r="H35" s="72" t="s">
        <v>113</v>
      </c>
      <c r="I35" s="61" t="s">
        <v>196</v>
      </c>
      <c r="J35" s="61" t="s">
        <v>170</v>
      </c>
      <c r="L35" s="251" t="s">
        <v>516</v>
      </c>
      <c r="M35" s="251"/>
    </row>
    <row r="36" spans="1:13">
      <c r="A36" s="60" t="s">
        <v>197</v>
      </c>
      <c r="B36" s="83" t="s">
        <v>262</v>
      </c>
      <c r="C36" s="61" t="s">
        <v>190</v>
      </c>
      <c r="D36" s="62">
        <v>43309</v>
      </c>
      <c r="E36" s="61" t="s">
        <v>113</v>
      </c>
      <c r="F36" s="72">
        <v>100</v>
      </c>
      <c r="G36" s="72">
        <v>50</v>
      </c>
      <c r="H36" s="72" t="s">
        <v>113</v>
      </c>
      <c r="I36" s="61" t="s">
        <v>196</v>
      </c>
      <c r="J36" s="61" t="s">
        <v>170</v>
      </c>
      <c r="L36" s="251" t="s">
        <v>517</v>
      </c>
      <c r="M36" s="251"/>
    </row>
    <row r="37" spans="1:13">
      <c r="A37" s="60" t="s">
        <v>198</v>
      </c>
      <c r="B37" s="83" t="s">
        <v>260</v>
      </c>
      <c r="C37" s="61" t="s">
        <v>190</v>
      </c>
      <c r="D37" s="62">
        <v>43308</v>
      </c>
      <c r="E37" s="61" t="s">
        <v>113</v>
      </c>
      <c r="F37" s="72">
        <v>100</v>
      </c>
      <c r="G37" s="72">
        <v>50</v>
      </c>
      <c r="H37" s="72" t="s">
        <v>113</v>
      </c>
      <c r="I37" s="61" t="s">
        <v>192</v>
      </c>
      <c r="J37" s="61" t="s">
        <v>170</v>
      </c>
      <c r="L37" s="251" t="s">
        <v>518</v>
      </c>
      <c r="M37" s="251"/>
    </row>
    <row r="38" spans="1:13">
      <c r="A38" s="60" t="s">
        <v>199</v>
      </c>
      <c r="B38" s="83" t="s">
        <v>263</v>
      </c>
      <c r="C38" s="61" t="s">
        <v>200</v>
      </c>
      <c r="D38" s="62">
        <v>43308</v>
      </c>
      <c r="E38" s="61" t="s">
        <v>113</v>
      </c>
      <c r="F38" s="100">
        <v>10000</v>
      </c>
      <c r="G38" s="100">
        <v>5000</v>
      </c>
      <c r="H38" s="72" t="s">
        <v>113</v>
      </c>
      <c r="I38" s="61" t="s">
        <v>289</v>
      </c>
      <c r="J38" s="61" t="s">
        <v>170</v>
      </c>
      <c r="L38" s="251" t="s">
        <v>519</v>
      </c>
      <c r="M38" s="251"/>
    </row>
    <row r="39" spans="1:13">
      <c r="A39" s="60" t="s">
        <v>201</v>
      </c>
      <c r="B39" s="83" t="s">
        <v>264</v>
      </c>
      <c r="C39" s="61" t="s">
        <v>202</v>
      </c>
      <c r="D39" s="62">
        <v>43308</v>
      </c>
      <c r="E39" s="61" t="s">
        <v>113</v>
      </c>
      <c r="F39" s="72" t="s">
        <v>306</v>
      </c>
      <c r="G39" s="72" t="s">
        <v>307</v>
      </c>
      <c r="H39" s="72" t="s">
        <v>113</v>
      </c>
      <c r="I39" s="61" t="s">
        <v>203</v>
      </c>
      <c r="J39" s="72" t="s">
        <v>170</v>
      </c>
      <c r="L39" s="251" t="s">
        <v>520</v>
      </c>
      <c r="M39" s="253">
        <v>43452</v>
      </c>
    </row>
    <row r="40" spans="1:13">
      <c r="A40" s="60" t="s">
        <v>204</v>
      </c>
      <c r="B40" s="83" t="s">
        <v>265</v>
      </c>
      <c r="C40" s="61" t="s">
        <v>202</v>
      </c>
      <c r="D40" s="62">
        <v>43309</v>
      </c>
      <c r="E40" s="61" t="s">
        <v>113</v>
      </c>
      <c r="F40" s="72">
        <v>100</v>
      </c>
      <c r="G40" s="72">
        <v>50</v>
      </c>
      <c r="H40" s="61" t="s">
        <v>113</v>
      </c>
      <c r="I40" s="61" t="s">
        <v>192</v>
      </c>
      <c r="J40" s="61" t="s">
        <v>170</v>
      </c>
      <c r="L40" s="251" t="s">
        <v>521</v>
      </c>
      <c r="M40" s="253">
        <v>43460</v>
      </c>
    </row>
    <row r="41" spans="1:13">
      <c r="A41" s="68" t="s">
        <v>205</v>
      </c>
      <c r="B41" s="84" t="s">
        <v>266</v>
      </c>
      <c r="C41" s="65" t="s">
        <v>206</v>
      </c>
      <c r="D41" s="69">
        <v>43309</v>
      </c>
      <c r="E41" s="61" t="s">
        <v>113</v>
      </c>
      <c r="F41" s="74" t="s">
        <v>167</v>
      </c>
      <c r="G41" s="104">
        <v>100000</v>
      </c>
      <c r="H41" s="104">
        <v>600000</v>
      </c>
      <c r="I41" s="61" t="s">
        <v>294</v>
      </c>
      <c r="J41" s="61"/>
      <c r="L41" s="251" t="s">
        <v>522</v>
      </c>
      <c r="M41" s="251"/>
    </row>
    <row r="42" spans="1:13" ht="27">
      <c r="A42" s="60" t="s">
        <v>37</v>
      </c>
      <c r="B42" s="83" t="s">
        <v>267</v>
      </c>
      <c r="C42" s="61" t="s">
        <v>207</v>
      </c>
      <c r="D42" s="62">
        <v>43309</v>
      </c>
      <c r="E42" s="61" t="s">
        <v>113</v>
      </c>
      <c r="F42" s="100">
        <v>10000</v>
      </c>
      <c r="G42" s="63">
        <v>100000</v>
      </c>
      <c r="H42" s="61" t="s">
        <v>113</v>
      </c>
      <c r="I42" s="101" t="s">
        <v>305</v>
      </c>
      <c r="J42" s="61" t="s">
        <v>170</v>
      </c>
      <c r="L42" s="251" t="s">
        <v>523</v>
      </c>
      <c r="M42" s="251"/>
    </row>
    <row r="43" spans="1:13">
      <c r="A43" s="68" t="s">
        <v>208</v>
      </c>
      <c r="B43" s="83" t="s">
        <v>268</v>
      </c>
      <c r="C43" s="61" t="s">
        <v>209</v>
      </c>
      <c r="D43" s="62">
        <v>43309</v>
      </c>
      <c r="E43" s="61" t="s">
        <v>113</v>
      </c>
      <c r="F43" s="72" t="s">
        <v>113</v>
      </c>
      <c r="G43" s="72" t="s">
        <v>113</v>
      </c>
      <c r="H43" s="61" t="s">
        <v>113</v>
      </c>
      <c r="I43" s="61"/>
      <c r="J43" s="61"/>
      <c r="L43" s="251" t="s">
        <v>524</v>
      </c>
      <c r="M43" s="251"/>
    </row>
    <row r="44" spans="1:13">
      <c r="A44" s="60" t="s">
        <v>210</v>
      </c>
      <c r="B44" s="83" t="s">
        <v>269</v>
      </c>
      <c r="C44" s="61" t="s">
        <v>211</v>
      </c>
      <c r="D44" s="62">
        <v>43309</v>
      </c>
      <c r="E44" s="61" t="s">
        <v>113</v>
      </c>
      <c r="F44" s="63">
        <v>100000</v>
      </c>
      <c r="G44" s="63">
        <v>50000</v>
      </c>
      <c r="H44" s="61" t="s">
        <v>113</v>
      </c>
      <c r="I44" s="61" t="s">
        <v>304</v>
      </c>
      <c r="J44" s="61" t="s">
        <v>170</v>
      </c>
      <c r="L44" s="251" t="s">
        <v>525</v>
      </c>
      <c r="M44" s="251"/>
    </row>
    <row r="45" spans="1:13">
      <c r="A45" s="60" t="s">
        <v>212</v>
      </c>
      <c r="B45" s="83" t="s">
        <v>269</v>
      </c>
      <c r="C45" s="61" t="s">
        <v>211</v>
      </c>
      <c r="D45" s="62">
        <v>43309</v>
      </c>
      <c r="E45" s="61" t="s">
        <v>113</v>
      </c>
      <c r="F45" s="63">
        <v>100000</v>
      </c>
      <c r="G45" s="63">
        <v>50000</v>
      </c>
      <c r="H45" s="61" t="s">
        <v>113</v>
      </c>
      <c r="I45" s="61" t="s">
        <v>292</v>
      </c>
      <c r="J45" s="61" t="s">
        <v>170</v>
      </c>
      <c r="L45" s="251" t="s">
        <v>526</v>
      </c>
      <c r="M45" s="251"/>
    </row>
    <row r="46" spans="1:13">
      <c r="A46" s="60" t="s">
        <v>45</v>
      </c>
      <c r="B46" s="83" t="s">
        <v>270</v>
      </c>
      <c r="C46" s="61" t="s">
        <v>213</v>
      </c>
      <c r="D46" s="62">
        <v>43309</v>
      </c>
      <c r="E46" s="61" t="s">
        <v>113</v>
      </c>
      <c r="F46" s="72" t="s">
        <v>295</v>
      </c>
      <c r="G46" s="63">
        <v>50000</v>
      </c>
      <c r="H46" s="61" t="s">
        <v>113</v>
      </c>
      <c r="I46" s="61" t="s">
        <v>292</v>
      </c>
      <c r="J46" s="61" t="s">
        <v>170</v>
      </c>
      <c r="L46" s="251" t="s">
        <v>527</v>
      </c>
      <c r="M46" s="251"/>
    </row>
    <row r="47" spans="1:13">
      <c r="A47" s="60" t="s">
        <v>214</v>
      </c>
      <c r="B47" s="85" t="s">
        <v>271</v>
      </c>
      <c r="C47" s="61" t="s">
        <v>215</v>
      </c>
      <c r="D47" s="62">
        <v>43308</v>
      </c>
      <c r="E47" s="61" t="s">
        <v>166</v>
      </c>
      <c r="F47" s="72" t="s">
        <v>167</v>
      </c>
      <c r="G47" s="94">
        <v>50000</v>
      </c>
      <c r="H47" s="94">
        <v>300000</v>
      </c>
      <c r="I47" s="61" t="s">
        <v>294</v>
      </c>
      <c r="J47" s="61" t="s">
        <v>170</v>
      </c>
      <c r="L47" s="251" t="s">
        <v>528</v>
      </c>
      <c r="M47" s="251"/>
    </row>
    <row r="48" spans="1:13">
      <c r="A48" s="60" t="s">
        <v>216</v>
      </c>
      <c r="B48" s="85" t="s">
        <v>272</v>
      </c>
      <c r="C48" s="61" t="s">
        <v>217</v>
      </c>
      <c r="D48" s="62">
        <v>43309</v>
      </c>
      <c r="E48" s="61" t="s">
        <v>113</v>
      </c>
      <c r="F48" s="72" t="s">
        <v>169</v>
      </c>
      <c r="G48" s="72" t="s">
        <v>169</v>
      </c>
      <c r="H48" s="61" t="s">
        <v>113</v>
      </c>
      <c r="I48" s="61"/>
      <c r="J48" s="61" t="s">
        <v>170</v>
      </c>
      <c r="L48" s="251" t="s">
        <v>529</v>
      </c>
      <c r="M48" s="251"/>
    </row>
    <row r="49" spans="1:13">
      <c r="A49" s="60" t="s">
        <v>218</v>
      </c>
      <c r="B49" s="85" t="s">
        <v>273</v>
      </c>
      <c r="C49" s="61" t="s">
        <v>217</v>
      </c>
      <c r="D49" s="62">
        <v>43309</v>
      </c>
      <c r="E49" s="61" t="s">
        <v>166</v>
      </c>
      <c r="F49" s="72">
        <v>100</v>
      </c>
      <c r="G49" s="72">
        <v>100</v>
      </c>
      <c r="H49" s="61" t="s">
        <v>113</v>
      </c>
      <c r="I49" s="61" t="s">
        <v>192</v>
      </c>
      <c r="J49" s="61" t="s">
        <v>170</v>
      </c>
      <c r="L49" s="251" t="s">
        <v>529</v>
      </c>
      <c r="M49" s="253">
        <v>43452</v>
      </c>
    </row>
    <row r="50" spans="1:13">
      <c r="A50" s="60" t="s">
        <v>219</v>
      </c>
      <c r="B50" s="83" t="s">
        <v>274</v>
      </c>
      <c r="C50" s="61" t="s">
        <v>217</v>
      </c>
      <c r="D50" s="62">
        <v>43308</v>
      </c>
      <c r="E50" s="61" t="s">
        <v>166</v>
      </c>
      <c r="F50" s="72" t="s">
        <v>167</v>
      </c>
      <c r="G50" s="94">
        <v>50000</v>
      </c>
      <c r="H50" s="94">
        <v>300000</v>
      </c>
      <c r="I50" s="61" t="s">
        <v>294</v>
      </c>
      <c r="J50" s="61" t="s">
        <v>170</v>
      </c>
      <c r="L50" s="252" t="s">
        <v>530</v>
      </c>
      <c r="M50" s="252"/>
    </row>
    <row r="51" spans="1:13">
      <c r="A51" s="60" t="s">
        <v>220</v>
      </c>
      <c r="B51" s="83" t="s">
        <v>275</v>
      </c>
      <c r="C51" s="61" t="s">
        <v>217</v>
      </c>
      <c r="D51" s="62">
        <v>43308</v>
      </c>
      <c r="E51" s="61" t="s">
        <v>113</v>
      </c>
      <c r="F51" s="103">
        <v>100000</v>
      </c>
      <c r="G51" s="103">
        <v>50000</v>
      </c>
      <c r="H51" s="75" t="s">
        <v>113</v>
      </c>
      <c r="I51" s="61" t="s">
        <v>293</v>
      </c>
      <c r="J51" s="61" t="s">
        <v>170</v>
      </c>
    </row>
    <row r="52" spans="1:13">
      <c r="A52" s="60" t="s">
        <v>221</v>
      </c>
      <c r="B52" s="83" t="s">
        <v>276</v>
      </c>
      <c r="C52" s="61" t="s">
        <v>217</v>
      </c>
      <c r="D52" s="62">
        <v>43309</v>
      </c>
      <c r="E52" s="61" t="s">
        <v>113</v>
      </c>
      <c r="F52" s="72" t="s">
        <v>295</v>
      </c>
      <c r="G52" s="72" t="s">
        <v>295</v>
      </c>
      <c r="H52" s="76" t="s">
        <v>113</v>
      </c>
      <c r="I52" s="61"/>
      <c r="J52" s="61" t="s">
        <v>170</v>
      </c>
    </row>
    <row r="53" spans="1:13">
      <c r="A53" s="60" t="s">
        <v>222</v>
      </c>
      <c r="B53" s="83" t="s">
        <v>277</v>
      </c>
      <c r="C53" s="65" t="s">
        <v>223</v>
      </c>
      <c r="D53" s="62">
        <v>43308</v>
      </c>
      <c r="E53" s="61" t="s">
        <v>113</v>
      </c>
      <c r="F53" s="76" t="s">
        <v>113</v>
      </c>
      <c r="G53" s="76" t="s">
        <v>113</v>
      </c>
      <c r="H53" s="76" t="s">
        <v>113</v>
      </c>
      <c r="I53" s="61"/>
      <c r="J53" s="61" t="s">
        <v>170</v>
      </c>
    </row>
    <row r="54" spans="1:13">
      <c r="A54" s="60" t="s">
        <v>224</v>
      </c>
      <c r="B54" s="83" t="s">
        <v>278</v>
      </c>
      <c r="C54" s="65" t="s">
        <v>223</v>
      </c>
      <c r="D54" s="62">
        <v>43308</v>
      </c>
      <c r="E54" s="61" t="s">
        <v>113</v>
      </c>
      <c r="F54" s="77" t="s">
        <v>113</v>
      </c>
      <c r="G54" s="77" t="s">
        <v>113</v>
      </c>
      <c r="H54" s="77" t="s">
        <v>113</v>
      </c>
      <c r="I54" s="61"/>
      <c r="J54" s="86" t="s">
        <v>170</v>
      </c>
    </row>
    <row r="55" spans="1:13">
      <c r="A55" s="60" t="s">
        <v>225</v>
      </c>
      <c r="B55" s="83" t="s">
        <v>277</v>
      </c>
      <c r="C55" s="65" t="s">
        <v>223</v>
      </c>
      <c r="D55" s="62">
        <v>43308</v>
      </c>
      <c r="E55" s="61" t="s">
        <v>113</v>
      </c>
      <c r="F55" s="78" t="s">
        <v>113</v>
      </c>
      <c r="G55" s="77" t="s">
        <v>113</v>
      </c>
      <c r="H55" s="77" t="s">
        <v>113</v>
      </c>
      <c r="I55" s="61"/>
      <c r="J55" s="61" t="s">
        <v>170</v>
      </c>
    </row>
    <row r="56" spans="1:13">
      <c r="A56" s="60" t="s">
        <v>226</v>
      </c>
      <c r="B56" s="83" t="s">
        <v>279</v>
      </c>
      <c r="C56" s="65" t="s">
        <v>223</v>
      </c>
      <c r="D56" s="62">
        <v>43308</v>
      </c>
      <c r="E56" s="61" t="s">
        <v>113</v>
      </c>
      <c r="F56" s="78" t="s">
        <v>113</v>
      </c>
      <c r="G56" s="77" t="s">
        <v>113</v>
      </c>
      <c r="H56" s="77" t="s">
        <v>113</v>
      </c>
      <c r="I56" s="61"/>
      <c r="J56" s="61" t="s">
        <v>170</v>
      </c>
    </row>
    <row r="57" spans="1:13">
      <c r="A57" s="60" t="s">
        <v>227</v>
      </c>
      <c r="B57" s="83" t="s">
        <v>280</v>
      </c>
      <c r="C57" s="65" t="s">
        <v>223</v>
      </c>
      <c r="D57" s="62">
        <v>43309</v>
      </c>
      <c r="E57" s="61" t="s">
        <v>113</v>
      </c>
      <c r="F57" s="78" t="s">
        <v>113</v>
      </c>
      <c r="G57" s="77" t="s">
        <v>113</v>
      </c>
      <c r="H57" s="77" t="s">
        <v>113</v>
      </c>
      <c r="I57" s="61"/>
      <c r="J57" s="61" t="s">
        <v>170</v>
      </c>
    </row>
    <row r="58" spans="1:13">
      <c r="A58" s="60" t="s">
        <v>228</v>
      </c>
      <c r="B58" s="83" t="s">
        <v>281</v>
      </c>
      <c r="C58" s="65" t="s">
        <v>223</v>
      </c>
      <c r="D58" s="62">
        <v>43309</v>
      </c>
      <c r="E58" s="61" t="s">
        <v>113</v>
      </c>
      <c r="F58" s="78" t="s">
        <v>113</v>
      </c>
      <c r="G58" s="77" t="s">
        <v>113</v>
      </c>
      <c r="H58" s="77" t="s">
        <v>113</v>
      </c>
      <c r="I58" s="61"/>
      <c r="J58" s="61" t="s">
        <v>170</v>
      </c>
    </row>
    <row r="59" spans="1:13">
      <c r="A59" s="60" t="s">
        <v>229</v>
      </c>
      <c r="B59" s="83" t="s">
        <v>282</v>
      </c>
      <c r="C59" s="65" t="s">
        <v>223</v>
      </c>
      <c r="D59" s="62">
        <v>43309</v>
      </c>
      <c r="E59" s="61" t="s">
        <v>113</v>
      </c>
      <c r="F59" s="78" t="s">
        <v>113</v>
      </c>
      <c r="G59" s="77" t="s">
        <v>113</v>
      </c>
      <c r="H59" s="77" t="s">
        <v>113</v>
      </c>
      <c r="I59" s="61"/>
      <c r="J59" s="61" t="s">
        <v>170</v>
      </c>
    </row>
    <row r="60" spans="1:13">
      <c r="A60" s="68" t="s">
        <v>230</v>
      </c>
      <c r="B60" s="83" t="s">
        <v>283</v>
      </c>
      <c r="C60" s="65" t="s">
        <v>223</v>
      </c>
      <c r="D60" s="62">
        <v>43309</v>
      </c>
      <c r="E60" s="61" t="s">
        <v>113</v>
      </c>
      <c r="F60" s="78" t="s">
        <v>113</v>
      </c>
      <c r="G60" s="77" t="s">
        <v>113</v>
      </c>
      <c r="H60" s="77" t="s">
        <v>113</v>
      </c>
      <c r="I60" s="61"/>
      <c r="J60" s="61"/>
    </row>
    <row r="61" spans="1:13">
      <c r="A61" s="60" t="s">
        <v>231</v>
      </c>
      <c r="B61" s="83" t="s">
        <v>284</v>
      </c>
      <c r="C61" s="61" t="s">
        <v>223</v>
      </c>
      <c r="D61" s="62" t="s">
        <v>113</v>
      </c>
      <c r="E61" s="61" t="s">
        <v>166</v>
      </c>
      <c r="F61" s="61" t="s">
        <v>167</v>
      </c>
      <c r="G61" s="94">
        <v>50000</v>
      </c>
      <c r="H61" s="94">
        <v>300000</v>
      </c>
      <c r="I61" s="61" t="s">
        <v>294</v>
      </c>
      <c r="J61" s="61" t="s">
        <v>170</v>
      </c>
    </row>
    <row r="62" spans="1:13">
      <c r="A62" s="60" t="s">
        <v>232</v>
      </c>
      <c r="B62" s="83" t="s">
        <v>284</v>
      </c>
      <c r="C62" s="61" t="s">
        <v>223</v>
      </c>
      <c r="D62" s="61" t="s">
        <v>113</v>
      </c>
      <c r="E62" s="61" t="s">
        <v>166</v>
      </c>
      <c r="F62" s="61" t="s">
        <v>167</v>
      </c>
      <c r="G62" s="76" t="s">
        <v>168</v>
      </c>
      <c r="H62" s="94">
        <v>300000</v>
      </c>
      <c r="I62" s="61" t="s">
        <v>294</v>
      </c>
      <c r="J62" s="61" t="s">
        <v>170</v>
      </c>
    </row>
    <row r="63" spans="1:13">
      <c r="A63" s="60" t="s">
        <v>233</v>
      </c>
      <c r="B63" s="83" t="s">
        <v>276</v>
      </c>
      <c r="C63" s="61" t="s">
        <v>223</v>
      </c>
      <c r="D63" s="62">
        <v>43309</v>
      </c>
      <c r="E63" s="61" t="s">
        <v>166</v>
      </c>
      <c r="F63" s="61" t="s">
        <v>167</v>
      </c>
      <c r="G63" s="94">
        <v>50000</v>
      </c>
      <c r="H63" s="94">
        <v>200000</v>
      </c>
      <c r="I63" s="61" t="s">
        <v>294</v>
      </c>
      <c r="J63" s="61" t="s">
        <v>170</v>
      </c>
    </row>
    <row r="64" spans="1:13">
      <c r="A64" s="60" t="s">
        <v>234</v>
      </c>
      <c r="B64" s="83" t="s">
        <v>276</v>
      </c>
      <c r="C64" s="61" t="s">
        <v>223</v>
      </c>
      <c r="D64" s="62">
        <v>43308</v>
      </c>
      <c r="E64" s="61" t="s">
        <v>113</v>
      </c>
      <c r="F64" s="61" t="s">
        <v>113</v>
      </c>
      <c r="G64" s="76" t="s">
        <v>113</v>
      </c>
      <c r="H64" s="76" t="s">
        <v>113</v>
      </c>
      <c r="I64" s="61"/>
      <c r="J64" s="61" t="s">
        <v>170</v>
      </c>
    </row>
    <row r="65" spans="1:11">
      <c r="A65" s="60" t="s">
        <v>235</v>
      </c>
      <c r="B65" s="83" t="s">
        <v>285</v>
      </c>
      <c r="C65" s="61" t="s">
        <v>223</v>
      </c>
      <c r="D65" s="62">
        <v>43308</v>
      </c>
      <c r="E65" s="62" t="s">
        <v>113</v>
      </c>
      <c r="F65" s="61" t="s">
        <v>113</v>
      </c>
      <c r="G65" s="76" t="s">
        <v>113</v>
      </c>
      <c r="H65" s="76" t="s">
        <v>113</v>
      </c>
      <c r="I65" s="61"/>
      <c r="J65" s="61" t="s">
        <v>170</v>
      </c>
    </row>
    <row r="66" spans="1:11">
      <c r="A66" s="60" t="s">
        <v>236</v>
      </c>
      <c r="B66" s="83" t="s">
        <v>276</v>
      </c>
      <c r="C66" s="61" t="s">
        <v>223</v>
      </c>
      <c r="D66" s="58" t="s">
        <v>113</v>
      </c>
      <c r="E66" s="61" t="s">
        <v>113</v>
      </c>
      <c r="F66" s="61" t="s">
        <v>113</v>
      </c>
      <c r="G66" s="79">
        <v>50</v>
      </c>
      <c r="H66" s="76" t="s">
        <v>113</v>
      </c>
      <c r="I66" s="61" t="s">
        <v>237</v>
      </c>
      <c r="J66" s="61" t="s">
        <v>170</v>
      </c>
    </row>
    <row r="67" spans="1:11">
      <c r="A67" s="60" t="s">
        <v>362</v>
      </c>
      <c r="B67" s="83" t="s">
        <v>296</v>
      </c>
      <c r="C67" s="61" t="s">
        <v>297</v>
      </c>
      <c r="D67" s="58" t="s">
        <v>295</v>
      </c>
      <c r="E67" s="61" t="s">
        <v>295</v>
      </c>
      <c r="F67" s="72" t="s">
        <v>295</v>
      </c>
      <c r="G67" s="99">
        <v>5000</v>
      </c>
      <c r="H67" s="76" t="s">
        <v>295</v>
      </c>
      <c r="I67" s="61" t="s">
        <v>299</v>
      </c>
      <c r="J67" s="61" t="s">
        <v>298</v>
      </c>
    </row>
    <row r="68" spans="1:11">
      <c r="A68" s="60" t="s">
        <v>300</v>
      </c>
      <c r="B68" s="83" t="s">
        <v>301</v>
      </c>
      <c r="C68" s="61" t="s">
        <v>223</v>
      </c>
      <c r="D68" s="58" t="s">
        <v>113</v>
      </c>
      <c r="E68" s="61" t="s">
        <v>113</v>
      </c>
      <c r="F68" s="95">
        <v>100000</v>
      </c>
      <c r="G68" s="97">
        <v>50000</v>
      </c>
      <c r="H68" s="76"/>
      <c r="I68" s="61" t="s">
        <v>238</v>
      </c>
      <c r="J68" s="61" t="s">
        <v>170</v>
      </c>
    </row>
    <row r="69" spans="1:11">
      <c r="A69" s="58"/>
      <c r="B69" s="58"/>
      <c r="C69" s="58"/>
      <c r="D69" s="58"/>
      <c r="E69" s="58"/>
      <c r="F69" s="58"/>
      <c r="G69" s="58"/>
      <c r="H69" s="58"/>
      <c r="I69" s="58"/>
      <c r="J69" s="58"/>
    </row>
    <row r="70" spans="1:11">
      <c r="A70" s="80" t="s">
        <v>239</v>
      </c>
      <c r="B70" s="58"/>
      <c r="C70" s="58"/>
      <c r="D70" s="58"/>
      <c r="E70" s="58"/>
      <c r="F70" s="81"/>
      <c r="G70" s="81"/>
      <c r="H70" s="81"/>
      <c r="I70" s="57"/>
      <c r="J70" s="81"/>
    </row>
    <row r="71" spans="1:11">
      <c r="A71" s="82" t="s">
        <v>240</v>
      </c>
      <c r="B71" s="58"/>
      <c r="C71" s="58"/>
      <c r="D71" s="58"/>
      <c r="E71" s="58"/>
      <c r="F71" s="79"/>
      <c r="G71" s="98" t="s">
        <v>302</v>
      </c>
      <c r="H71" s="97">
        <f>SUM(H4:H7,G5:G6,G8,H9:H13,G10:G11,G14,H14,G17,G21,G22,G25,G26,F25,F26,F17,G42)</f>
        <v>4950000</v>
      </c>
      <c r="I71" s="57"/>
      <c r="J71" s="79"/>
    </row>
    <row r="72" spans="1:11">
      <c r="G72" t="s">
        <v>303</v>
      </c>
      <c r="H72" s="5">
        <f>SUM(F68:G68)</f>
        <v>150000</v>
      </c>
      <c r="I72" s="102">
        <f>SUM(G67,G38,F38,F42,G29)</f>
        <v>35000</v>
      </c>
      <c r="J72" s="56">
        <f>SUM(G66,G49,F49,G40,F40,F37,G37,G30)</f>
        <v>600</v>
      </c>
      <c r="K72" s="56"/>
    </row>
    <row r="73" spans="1:11">
      <c r="H73" s="38"/>
    </row>
  </sheetData>
  <mergeCells count="1">
    <mergeCell ref="L27:M2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"/>
  <sheetViews>
    <sheetView zoomScale="140" zoomScaleNormal="140" workbookViewId="0">
      <selection activeCell="D20" sqref="D20"/>
    </sheetView>
  </sheetViews>
  <sheetFormatPr defaultRowHeight="16.5"/>
  <cols>
    <col min="1" max="1" width="47.375" bestFit="1" customWidth="1"/>
    <col min="2" max="2" width="12.375" bestFit="1" customWidth="1"/>
    <col min="3" max="3" width="10.875" bestFit="1" customWidth="1"/>
    <col min="4" max="4" width="28.75" customWidth="1"/>
  </cols>
  <sheetData>
    <row r="1" spans="1:7">
      <c r="C1" s="37"/>
      <c r="D1" s="37"/>
    </row>
    <row r="2" spans="1:7">
      <c r="C2" s="37" t="s">
        <v>478</v>
      </c>
      <c r="D2" s="37" t="s">
        <v>286</v>
      </c>
    </row>
    <row r="3" spans="1:7">
      <c r="A3" t="s">
        <v>470</v>
      </c>
      <c r="B3" s="236">
        <v>1000000</v>
      </c>
    </row>
    <row r="4" spans="1:7">
      <c r="A4" t="s">
        <v>471</v>
      </c>
      <c r="B4" s="102">
        <v>97000</v>
      </c>
      <c r="G4" t="s">
        <v>472</v>
      </c>
    </row>
    <row r="5" spans="1:7">
      <c r="A5" t="s">
        <v>475</v>
      </c>
      <c r="C5" s="102">
        <v>14580</v>
      </c>
      <c r="D5" s="324" t="s">
        <v>480</v>
      </c>
    </row>
    <row r="6" spans="1:7">
      <c r="A6" t="s">
        <v>474</v>
      </c>
      <c r="C6" s="102">
        <v>10000</v>
      </c>
      <c r="D6" s="324"/>
    </row>
    <row r="7" spans="1:7">
      <c r="A7" t="s">
        <v>477</v>
      </c>
      <c r="C7" s="236">
        <v>270000</v>
      </c>
      <c r="D7" s="236" t="s">
        <v>481</v>
      </c>
    </row>
    <row r="8" spans="1:7">
      <c r="A8" s="325" t="s">
        <v>479</v>
      </c>
      <c r="B8" s="102">
        <v>42000</v>
      </c>
      <c r="D8" t="s">
        <v>483</v>
      </c>
    </row>
    <row r="9" spans="1:7">
      <c r="A9" s="325"/>
      <c r="B9" s="236">
        <v>50000</v>
      </c>
      <c r="D9" t="s">
        <v>482</v>
      </c>
    </row>
    <row r="17" spans="7:7">
      <c r="G17" t="s">
        <v>473</v>
      </c>
    </row>
  </sheetData>
  <mergeCells count="2">
    <mergeCell ref="D5:D6"/>
    <mergeCell ref="A8:A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C31" sqref="C31"/>
    </sheetView>
  </sheetViews>
  <sheetFormatPr defaultRowHeight="16.5"/>
  <cols>
    <col min="2" max="2" width="26.75" bestFit="1" customWidth="1"/>
    <col min="3" max="3" width="39.5" bestFit="1" customWidth="1"/>
    <col min="4" max="4" width="12.25" bestFit="1" customWidth="1"/>
    <col min="5" max="5" width="12.75" bestFit="1" customWidth="1"/>
    <col min="6" max="6" width="8.25" bestFit="1" customWidth="1"/>
  </cols>
  <sheetData>
    <row r="1" spans="1:6">
      <c r="A1" s="126" t="s">
        <v>91</v>
      </c>
      <c r="B1" s="126" t="s">
        <v>106</v>
      </c>
      <c r="C1" s="126" t="s">
        <v>107</v>
      </c>
      <c r="D1" s="126" t="s">
        <v>108</v>
      </c>
      <c r="E1" s="126" t="s">
        <v>109</v>
      </c>
      <c r="F1" s="125" t="s">
        <v>110</v>
      </c>
    </row>
    <row r="2" spans="1:6">
      <c r="A2" s="90">
        <v>1</v>
      </c>
      <c r="B2" s="90" t="s">
        <v>111</v>
      </c>
      <c r="C2" s="90" t="s">
        <v>112</v>
      </c>
      <c r="D2" s="52" t="s">
        <v>113</v>
      </c>
      <c r="E2" s="90" t="s">
        <v>114</v>
      </c>
      <c r="F2" s="88" t="s">
        <v>115</v>
      </c>
    </row>
    <row r="3" spans="1:6">
      <c r="A3" s="90">
        <v>2</v>
      </c>
      <c r="B3" s="90" t="s">
        <v>116</v>
      </c>
      <c r="C3" s="90" t="s">
        <v>112</v>
      </c>
      <c r="D3" s="52" t="s">
        <v>113</v>
      </c>
      <c r="E3" s="90" t="s">
        <v>114</v>
      </c>
      <c r="F3" s="88" t="s">
        <v>115</v>
      </c>
    </row>
    <row r="4" spans="1:6">
      <c r="A4" s="90">
        <v>3</v>
      </c>
      <c r="B4" s="90" t="s">
        <v>103</v>
      </c>
      <c r="C4" s="90" t="s">
        <v>117</v>
      </c>
      <c r="D4" s="129">
        <v>130</v>
      </c>
      <c r="E4" s="90" t="s">
        <v>113</v>
      </c>
      <c r="F4" s="88" t="s">
        <v>115</v>
      </c>
    </row>
    <row r="5" spans="1:6">
      <c r="A5" s="90">
        <v>4</v>
      </c>
      <c r="B5" s="90" t="s">
        <v>118</v>
      </c>
      <c r="C5" s="90" t="s">
        <v>117</v>
      </c>
      <c r="D5" s="129">
        <v>350</v>
      </c>
      <c r="E5" s="90" t="s">
        <v>113</v>
      </c>
      <c r="F5" s="88" t="s">
        <v>115</v>
      </c>
    </row>
    <row r="6" spans="1:6">
      <c r="A6" s="90">
        <v>5</v>
      </c>
      <c r="B6" s="90" t="s">
        <v>105</v>
      </c>
      <c r="C6" s="90" t="s">
        <v>117</v>
      </c>
      <c r="D6" s="129">
        <v>350</v>
      </c>
      <c r="E6" s="90" t="s">
        <v>113</v>
      </c>
      <c r="F6" s="88" t="s">
        <v>115</v>
      </c>
    </row>
    <row r="7" spans="1:6">
      <c r="A7" s="90">
        <v>6</v>
      </c>
      <c r="B7" s="90" t="s">
        <v>104</v>
      </c>
      <c r="C7" s="90" t="s">
        <v>117</v>
      </c>
      <c r="D7" s="129">
        <v>350</v>
      </c>
      <c r="E7" s="90" t="s">
        <v>113</v>
      </c>
      <c r="F7" s="88" t="s">
        <v>115</v>
      </c>
    </row>
    <row r="8" spans="1:6">
      <c r="A8" s="90">
        <v>7</v>
      </c>
      <c r="B8" s="90" t="s">
        <v>119</v>
      </c>
      <c r="C8" s="90" t="s">
        <v>117</v>
      </c>
      <c r="D8" s="129">
        <v>350</v>
      </c>
      <c r="E8" s="90" t="s">
        <v>113</v>
      </c>
      <c r="F8" s="88" t="s">
        <v>115</v>
      </c>
    </row>
    <row r="9" spans="1:6">
      <c r="A9" s="90">
        <v>9</v>
      </c>
      <c r="B9" s="90" t="s">
        <v>120</v>
      </c>
      <c r="C9" s="90" t="s">
        <v>121</v>
      </c>
      <c r="D9" s="129">
        <v>400</v>
      </c>
      <c r="E9" s="90" t="s">
        <v>114</v>
      </c>
      <c r="F9" s="88" t="s">
        <v>115</v>
      </c>
    </row>
    <row r="10" spans="1:6">
      <c r="A10" s="90">
        <v>10</v>
      </c>
      <c r="B10" s="90" t="s">
        <v>122</v>
      </c>
      <c r="C10" s="90" t="s">
        <v>123</v>
      </c>
      <c r="D10" s="129">
        <v>500</v>
      </c>
      <c r="E10" s="131" t="s">
        <v>124</v>
      </c>
      <c r="F10" s="88" t="s">
        <v>115</v>
      </c>
    </row>
    <row r="11" spans="1:6">
      <c r="A11" s="90">
        <v>11</v>
      </c>
      <c r="B11" s="90" t="s">
        <v>125</v>
      </c>
      <c r="C11" s="90" t="s">
        <v>112</v>
      </c>
      <c r="D11" s="90" t="s">
        <v>113</v>
      </c>
      <c r="E11" s="90" t="s">
        <v>126</v>
      </c>
      <c r="F11" s="88" t="s">
        <v>115</v>
      </c>
    </row>
    <row r="12" spans="1:6">
      <c r="A12" s="90">
        <v>12</v>
      </c>
      <c r="B12" s="90" t="s">
        <v>127</v>
      </c>
      <c r="C12" s="90" t="s">
        <v>128</v>
      </c>
      <c r="D12" s="90" t="s">
        <v>113</v>
      </c>
      <c r="E12" s="90" t="s">
        <v>129</v>
      </c>
      <c r="F12" s="88" t="s">
        <v>115</v>
      </c>
    </row>
    <row r="13" spans="1:6">
      <c r="A13" s="90">
        <v>13</v>
      </c>
      <c r="B13" s="90" t="s">
        <v>130</v>
      </c>
      <c r="C13" s="90" t="s">
        <v>131</v>
      </c>
      <c r="D13" s="90" t="s">
        <v>113</v>
      </c>
      <c r="E13" s="90" t="s">
        <v>132</v>
      </c>
      <c r="F13" s="88" t="s">
        <v>115</v>
      </c>
    </row>
    <row r="14" spans="1:6">
      <c r="A14" s="90">
        <v>14</v>
      </c>
      <c r="B14" s="90" t="s">
        <v>133</v>
      </c>
      <c r="C14" s="90" t="s">
        <v>134</v>
      </c>
      <c r="D14" s="90" t="s">
        <v>113</v>
      </c>
      <c r="E14" s="90" t="s">
        <v>124</v>
      </c>
      <c r="F14" s="88" t="s">
        <v>115</v>
      </c>
    </row>
    <row r="15" spans="1:6">
      <c r="A15" s="90">
        <v>15</v>
      </c>
      <c r="B15" s="90" t="s">
        <v>135</v>
      </c>
      <c r="C15" s="90" t="s">
        <v>112</v>
      </c>
      <c r="D15" s="130">
        <v>500</v>
      </c>
      <c r="E15" s="90" t="s">
        <v>113</v>
      </c>
      <c r="F15" s="88" t="s">
        <v>136</v>
      </c>
    </row>
    <row r="16" spans="1:6">
      <c r="A16" s="90">
        <v>16</v>
      </c>
      <c r="B16" s="90" t="s">
        <v>137</v>
      </c>
      <c r="C16" s="90" t="s">
        <v>138</v>
      </c>
      <c r="D16" s="90" t="s">
        <v>113</v>
      </c>
      <c r="E16" s="90" t="s">
        <v>126</v>
      </c>
      <c r="F16" s="88" t="s">
        <v>115</v>
      </c>
    </row>
    <row r="17" spans="1:6">
      <c r="A17" s="90">
        <v>17</v>
      </c>
      <c r="B17" s="90" t="s">
        <v>139</v>
      </c>
      <c r="C17" s="90" t="s">
        <v>140</v>
      </c>
      <c r="D17" s="90" t="s">
        <v>113</v>
      </c>
      <c r="E17" s="90" t="s">
        <v>126</v>
      </c>
      <c r="F17" s="88" t="s">
        <v>115</v>
      </c>
    </row>
    <row r="18" spans="1:6">
      <c r="A18" s="90">
        <v>18</v>
      </c>
      <c r="B18" s="127" t="s">
        <v>141</v>
      </c>
      <c r="C18" s="127" t="s">
        <v>142</v>
      </c>
      <c r="D18" s="90" t="s">
        <v>113</v>
      </c>
      <c r="E18" s="90" t="s">
        <v>114</v>
      </c>
      <c r="F18" s="88" t="s">
        <v>115</v>
      </c>
    </row>
    <row r="19" spans="1:6">
      <c r="A19" s="90">
        <v>19</v>
      </c>
      <c r="B19" s="127" t="s">
        <v>143</v>
      </c>
      <c r="C19" s="127" t="s">
        <v>144</v>
      </c>
      <c r="D19" s="90" t="s">
        <v>145</v>
      </c>
      <c r="E19" s="90" t="s">
        <v>113</v>
      </c>
      <c r="F19" s="88" t="s">
        <v>115</v>
      </c>
    </row>
    <row r="20" spans="1:6">
      <c r="A20" s="90">
        <v>20</v>
      </c>
      <c r="B20" s="127" t="s">
        <v>146</v>
      </c>
      <c r="C20" s="127" t="s">
        <v>147</v>
      </c>
      <c r="D20" s="90" t="s">
        <v>148</v>
      </c>
      <c r="E20" s="90" t="s">
        <v>113</v>
      </c>
      <c r="F20" s="88" t="s">
        <v>115</v>
      </c>
    </row>
    <row r="21" spans="1:6">
      <c r="A21" s="90">
        <v>21</v>
      </c>
      <c r="B21" s="127" t="s">
        <v>149</v>
      </c>
      <c r="C21" s="127" t="s">
        <v>150</v>
      </c>
      <c r="D21" s="90" t="s">
        <v>151</v>
      </c>
      <c r="E21" s="90"/>
      <c r="F21" s="88" t="s">
        <v>115</v>
      </c>
    </row>
    <row r="22" spans="1:6">
      <c r="A22" s="90">
        <v>22</v>
      </c>
      <c r="B22" s="127" t="s">
        <v>152</v>
      </c>
      <c r="C22" s="127" t="s">
        <v>153</v>
      </c>
      <c r="D22" s="90" t="s">
        <v>154</v>
      </c>
      <c r="E22" s="90" t="s">
        <v>113</v>
      </c>
      <c r="F22" s="88" t="s">
        <v>136</v>
      </c>
    </row>
    <row r="23" spans="1:6">
      <c r="A23" s="91">
        <v>23</v>
      </c>
      <c r="B23" s="128" t="s">
        <v>155</v>
      </c>
      <c r="C23" s="128" t="s">
        <v>156</v>
      </c>
      <c r="D23" s="91" t="s">
        <v>113</v>
      </c>
      <c r="E23" s="91" t="s">
        <v>157</v>
      </c>
      <c r="F23" s="89" t="s">
        <v>115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7"/>
  <sheetViews>
    <sheetView zoomScale="130" zoomScaleNormal="130" workbookViewId="0">
      <selection activeCell="D21" sqref="D21"/>
    </sheetView>
  </sheetViews>
  <sheetFormatPr defaultRowHeight="16.5"/>
  <cols>
    <col min="1" max="1" width="17.875" bestFit="1" customWidth="1"/>
    <col min="2" max="2" width="53" bestFit="1" customWidth="1"/>
    <col min="3" max="3" width="15" customWidth="1"/>
    <col min="4" max="4" width="86.125" bestFit="1" customWidth="1"/>
  </cols>
  <sheetData>
    <row r="1" spans="1:5">
      <c r="A1" s="27" t="s">
        <v>312</v>
      </c>
      <c r="B1" s="27" t="s">
        <v>313</v>
      </c>
      <c r="C1" s="87" t="s">
        <v>314</v>
      </c>
      <c r="D1" s="105" t="s">
        <v>315</v>
      </c>
    </row>
    <row r="2" spans="1:5">
      <c r="A2" s="106" t="s">
        <v>316</v>
      </c>
      <c r="B2" s="106" t="s">
        <v>317</v>
      </c>
      <c r="C2" s="107">
        <v>1000000</v>
      </c>
      <c r="D2" s="31"/>
    </row>
    <row r="3" spans="1:5">
      <c r="A3" s="106" t="s">
        <v>318</v>
      </c>
      <c r="B3" s="106" t="s">
        <v>319</v>
      </c>
      <c r="C3" s="107">
        <v>1070000</v>
      </c>
      <c r="D3" s="31" t="s">
        <v>320</v>
      </c>
    </row>
    <row r="4" spans="1:5">
      <c r="A4" s="106" t="s">
        <v>321</v>
      </c>
      <c r="B4" s="106" t="s">
        <v>432</v>
      </c>
      <c r="C4" s="108">
        <v>866651</v>
      </c>
      <c r="D4" s="31" t="s">
        <v>476</v>
      </c>
    </row>
    <row r="5" spans="1:5">
      <c r="A5" s="106" t="s">
        <v>84</v>
      </c>
      <c r="B5" s="106" t="s">
        <v>322</v>
      </c>
      <c r="C5" s="108">
        <v>200000</v>
      </c>
      <c r="D5" s="31" t="s">
        <v>323</v>
      </c>
    </row>
    <row r="6" spans="1:5">
      <c r="A6" s="106" t="s">
        <v>324</v>
      </c>
      <c r="B6" s="106" t="s">
        <v>325</v>
      </c>
      <c r="C6" s="108">
        <v>200000</v>
      </c>
      <c r="D6" s="31" t="s">
        <v>326</v>
      </c>
    </row>
    <row r="7" spans="1:5">
      <c r="A7" s="106" t="s">
        <v>328</v>
      </c>
      <c r="B7" s="106" t="s">
        <v>333</v>
      </c>
      <c r="C7" s="108">
        <v>200000</v>
      </c>
      <c r="D7" s="31" t="s">
        <v>338</v>
      </c>
      <c r="E7" t="s">
        <v>327</v>
      </c>
    </row>
    <row r="8" spans="1:5">
      <c r="A8" s="106" t="s">
        <v>329</v>
      </c>
      <c r="B8" s="106" t="s">
        <v>334</v>
      </c>
      <c r="C8" s="108">
        <v>100000</v>
      </c>
      <c r="D8" s="31" t="s">
        <v>326</v>
      </c>
    </row>
    <row r="9" spans="1:5">
      <c r="A9" s="106" t="s">
        <v>330</v>
      </c>
      <c r="B9" s="106" t="s">
        <v>335</v>
      </c>
      <c r="C9" s="109">
        <v>100000</v>
      </c>
      <c r="D9" s="31" t="s">
        <v>326</v>
      </c>
    </row>
    <row r="10" spans="1:5">
      <c r="A10" s="106" t="s">
        <v>331</v>
      </c>
      <c r="B10" s="106" t="s">
        <v>336</v>
      </c>
      <c r="C10" s="109">
        <v>200000</v>
      </c>
      <c r="D10" s="31"/>
    </row>
    <row r="11" spans="1:5">
      <c r="A11" s="110" t="s">
        <v>332</v>
      </c>
      <c r="B11" s="110" t="s">
        <v>337</v>
      </c>
      <c r="C11" s="111">
        <v>100000</v>
      </c>
      <c r="D11" s="31"/>
    </row>
    <row r="12" spans="1:5">
      <c r="A12" s="110" t="s">
        <v>339</v>
      </c>
      <c r="B12" s="110" t="s">
        <v>340</v>
      </c>
      <c r="C12" s="111">
        <v>396436</v>
      </c>
      <c r="D12" s="31" t="s">
        <v>347</v>
      </c>
    </row>
    <row r="13" spans="1:5">
      <c r="A13" s="110" t="s">
        <v>339</v>
      </c>
      <c r="B13" s="110" t="s">
        <v>343</v>
      </c>
      <c r="C13" s="112">
        <v>178183</v>
      </c>
      <c r="D13" s="113" t="s">
        <v>359</v>
      </c>
    </row>
    <row r="14" spans="1:5">
      <c r="A14" s="110" t="s">
        <v>339</v>
      </c>
      <c r="B14" s="110" t="s">
        <v>344</v>
      </c>
      <c r="C14" s="112">
        <v>22207</v>
      </c>
      <c r="D14" s="113">
        <v>43310</v>
      </c>
    </row>
    <row r="15" spans="1:5">
      <c r="A15" s="110" t="s">
        <v>341</v>
      </c>
      <c r="B15" s="110" t="s">
        <v>345</v>
      </c>
      <c r="C15" s="112">
        <v>179888</v>
      </c>
      <c r="D15" s="113" t="s">
        <v>358</v>
      </c>
    </row>
    <row r="16" spans="1:5">
      <c r="A16" s="110" t="s">
        <v>342</v>
      </c>
      <c r="B16" s="110" t="s">
        <v>346</v>
      </c>
      <c r="C16" s="112">
        <v>186635</v>
      </c>
      <c r="D16" s="113" t="s">
        <v>360</v>
      </c>
    </row>
    <row r="17" spans="3:3">
      <c r="C17" s="132">
        <f>SUM(C2:C16)</f>
        <v>5000000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2</vt:i4>
      </vt:variant>
    </vt:vector>
  </HeadingPairs>
  <TitlesOfParts>
    <vt:vector size="9" baseType="lpstr">
      <vt:lpstr>2018 and 2019 Overview</vt:lpstr>
      <vt:lpstr>2018 통장정리</vt:lpstr>
      <vt:lpstr>2018 GFFC</vt:lpstr>
      <vt:lpstr>2018 GFFC 참석자</vt:lpstr>
      <vt:lpstr>환전 엔화 사용내역</vt:lpstr>
      <vt:lpstr>Waseda 지원</vt:lpstr>
      <vt:lpstr>성균관대학교 지원</vt:lpstr>
      <vt:lpstr>'2018 and 2019 Overview'!Print_Area</vt:lpstr>
      <vt:lpstr>'환전 엔화 사용내역'!Print_Area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성수남</dc:creator>
  <cp:lastModifiedBy>성수남</cp:lastModifiedBy>
  <cp:lastPrinted>2018-12-18T09:17:14Z</cp:lastPrinted>
  <dcterms:created xsi:type="dcterms:W3CDTF">2016-11-07T06:20:44Z</dcterms:created>
  <dcterms:modified xsi:type="dcterms:W3CDTF">2019-01-22T05:36:26Z</dcterms:modified>
</cp:coreProperties>
</file>