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KIDS\Desktop\"/>
    </mc:Choice>
  </mc:AlternateContent>
  <xr:revisionPtr revIDLastSave="0" documentId="13_ncr:1_{8DF42651-4677-45A9-8525-3BBFC809684B}" xr6:coauthVersionLast="36" xr6:coauthVersionMax="36" xr10:uidLastSave="{00000000-0000-0000-0000-000000000000}"/>
  <bookViews>
    <workbookView xWindow="0" yWindow="0" windowWidth="28800" windowHeight="12225" xr2:uid="{00000000-000D-0000-FFFF-FFFF00000000}"/>
    <workbookView xWindow="0" yWindow="0" windowWidth="28800" windowHeight="12225" activeTab="1" xr2:uid="{0DAA03FB-E19C-4FAA-B504-863208218D7E}"/>
  </bookViews>
  <sheets>
    <sheet name="은행 입출금 1.1~12.17" sheetId="6" r:id="rId1"/>
    <sheet name="2022 and 2023 Overview" sheetId="4" r:id="rId2"/>
    <sheet name="2021 통장정리 (국내통장)" sheetId="3" r:id="rId3"/>
    <sheet name="2021 통장정리 (외화통장)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J14" i="4"/>
  <c r="J16" i="4" s="1"/>
  <c r="J15" i="4"/>
  <c r="AB54" i="6"/>
  <c r="AB60" i="6"/>
  <c r="H11" i="4"/>
  <c r="Y65" i="6"/>
  <c r="Y64" i="6"/>
  <c r="H6" i="4"/>
  <c r="Y3" i="6"/>
  <c r="AB57" i="6"/>
  <c r="AB58" i="6"/>
  <c r="AB3" i="6"/>
  <c r="AA3" i="6"/>
  <c r="AC3" i="6" l="1"/>
  <c r="AB53" i="6"/>
  <c r="AB55" i="6"/>
  <c r="O70" i="6"/>
  <c r="O71" i="6" s="1"/>
  <c r="O72" i="6" s="1"/>
  <c r="AC4" i="6" s="1"/>
  <c r="AC5" i="6" s="1"/>
  <c r="AB52" i="6"/>
  <c r="D15" i="4" l="1"/>
  <c r="H13" i="4"/>
  <c r="H9" i="4"/>
  <c r="H14" i="4" l="1"/>
  <c r="H15" i="4" s="1"/>
  <c r="H16" i="4" s="1"/>
  <c r="E81" i="3"/>
  <c r="J81" i="3"/>
  <c r="I81" i="3"/>
  <c r="D81" i="3"/>
  <c r="I85" i="3" s="1"/>
  <c r="J85" i="3" l="1"/>
  <c r="I87" i="3" s="1"/>
  <c r="I83" i="3"/>
  <c r="D8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KIDS</author>
  </authors>
  <commentList>
    <comment ref="Y3" authorId="0" shapeId="0" xr:uid="{0FCC9825-EB14-41CF-B383-B283911F0E1D}">
      <text>
        <r>
          <rPr>
            <b/>
            <sz val="9"/>
            <color indexed="81"/>
            <rFont val="Tahoma"/>
            <family val="2"/>
          </rPr>
          <t>KIDS:</t>
        </r>
        <r>
          <rPr>
            <sz val="9"/>
            <color indexed="81"/>
            <rFont val="Tahoma"/>
            <family val="2"/>
          </rPr>
          <t xml:space="preserve">
처음 전기이월금 잔액 수식이 O4-H4로 오기입 되어 있었습니다. </t>
        </r>
      </text>
    </comment>
    <comment ref="E49" authorId="0" shapeId="0" xr:uid="{254C761D-9F79-4BBF-8535-8CAE15DFC556}">
      <text>
        <r>
          <rPr>
            <b/>
            <sz val="9"/>
            <color indexed="81"/>
            <rFont val="Tahoma"/>
            <family val="2"/>
          </rPr>
          <t>KIDS:</t>
        </r>
        <r>
          <rPr>
            <sz val="9"/>
            <color indexed="81"/>
            <rFont val="Tahoma"/>
            <family val="2"/>
          </rPr>
          <t xml:space="preserve">
Sharon 교수님이 받으셔야 할 사례금(지출)을 후원금(수입)으로 대체하는 건 현재 이 입출금 기록에는 없습니다. 추후 이 작업 필요합니다.</t>
        </r>
      </text>
    </comment>
    <comment ref="AA65" authorId="0" shapeId="0" xr:uid="{7E8F9A46-68BD-40E3-8E17-0F1099F37CA7}">
      <text>
        <r>
          <rPr>
            <b/>
            <sz val="9"/>
            <color indexed="81"/>
            <rFont val="Tahoma"/>
            <family val="2"/>
          </rPr>
          <t>KIDS:</t>
        </r>
        <r>
          <rPr>
            <sz val="9"/>
            <color indexed="81"/>
            <rFont val="Tahoma"/>
            <family val="2"/>
          </rPr>
          <t xml:space="preserve">
reimbursement, interest on deposit, &amp; others
</t>
        </r>
      </text>
    </comment>
  </commentList>
</comments>
</file>

<file path=xl/sharedStrings.xml><?xml version="1.0" encoding="utf-8"?>
<sst xmlns="http://schemas.openxmlformats.org/spreadsheetml/2006/main" count="1568" uniqueCount="367">
  <si>
    <t>조만</t>
    <phoneticPr fontId="1" type="noConversion"/>
  </si>
  <si>
    <t>sms수수료</t>
    <phoneticPr fontId="1" type="noConversion"/>
  </si>
  <si>
    <t>wix</t>
    <phoneticPr fontId="1" type="noConversion"/>
  </si>
  <si>
    <t>김윤수</t>
    <phoneticPr fontId="1" type="noConversion"/>
  </si>
  <si>
    <t>손정국</t>
    <phoneticPr fontId="1" type="noConversion"/>
  </si>
  <si>
    <t>박소정</t>
    <phoneticPr fontId="1" type="noConversion"/>
  </si>
  <si>
    <t>마승렬</t>
    <phoneticPr fontId="1" type="noConversion"/>
  </si>
  <si>
    <t>박주홍(Joohong P)</t>
    <phoneticPr fontId="1" type="noConversion"/>
  </si>
  <si>
    <t>자본시장연구원</t>
    <phoneticPr fontId="1" type="noConversion"/>
  </si>
  <si>
    <t>양기진</t>
    <phoneticPr fontId="1" type="noConversion"/>
  </si>
  <si>
    <t>최철</t>
    <phoneticPr fontId="1" type="noConversion"/>
  </si>
  <si>
    <t>유승동</t>
    <phoneticPr fontId="1" type="noConversion"/>
  </si>
  <si>
    <t>최미수</t>
    <phoneticPr fontId="1" type="noConversion"/>
  </si>
  <si>
    <t>허유경</t>
    <phoneticPr fontId="1" type="noConversion"/>
  </si>
  <si>
    <t>결산이자</t>
    <phoneticPr fontId="1" type="noConversion"/>
  </si>
  <si>
    <t>양세정</t>
    <phoneticPr fontId="1" type="noConversion"/>
  </si>
  <si>
    <t>(주)강가</t>
    <phoneticPr fontId="1" type="noConversion"/>
  </si>
  <si>
    <t>CrossRef</t>
    <phoneticPr fontId="1" type="noConversion"/>
  </si>
  <si>
    <t>결산이자(이자:11980,소득(법인)세:1670,지방소득세:160)</t>
    <phoneticPr fontId="1" type="noConversion"/>
  </si>
  <si>
    <t>결산이자(이자:11690,소득(법인)세:1630,지방소득세:160)</t>
    <phoneticPr fontId="1" type="noConversion"/>
  </si>
  <si>
    <t>윤지연</t>
    <phoneticPr fontId="1" type="noConversion"/>
  </si>
  <si>
    <t>정광민</t>
    <phoneticPr fontId="1" type="noConversion"/>
  </si>
  <si>
    <t>이종희</t>
    <phoneticPr fontId="1" type="noConversion"/>
  </si>
  <si>
    <t>임소영</t>
    <phoneticPr fontId="1" type="noConversion"/>
  </si>
  <si>
    <t>DHIKA YULIA</t>
    <phoneticPr fontId="1" type="noConversion"/>
  </si>
  <si>
    <t>박태영</t>
    <phoneticPr fontId="1" type="noConversion"/>
  </si>
  <si>
    <t>고동원</t>
    <phoneticPr fontId="1" type="noConversion"/>
  </si>
  <si>
    <t>한국주택금융공사</t>
    <phoneticPr fontId="1" type="noConversion"/>
  </si>
  <si>
    <t>김자봉</t>
    <phoneticPr fontId="1" type="noConversion"/>
  </si>
  <si>
    <t>결산이자(이자:11487,소득(법인)세:1600,지방소득세:160)</t>
    <phoneticPr fontId="1" type="noConversion"/>
  </si>
  <si>
    <t>금융감독원</t>
    <phoneticPr fontId="1" type="noConversion"/>
  </si>
  <si>
    <t>용수산</t>
    <phoneticPr fontId="1" type="noConversion"/>
  </si>
  <si>
    <t>김민기</t>
    <phoneticPr fontId="1" type="noConversion"/>
  </si>
  <si>
    <t>한국경제학회</t>
    <phoneticPr fontId="1" type="noConversion"/>
  </si>
  <si>
    <t>Vickie Bajtelsmit</t>
    <phoneticPr fontId="1" type="noConversion"/>
  </si>
  <si>
    <t>Gianni Nicolini</t>
    <phoneticPr fontId="1" type="noConversion"/>
  </si>
  <si>
    <t>Sharon Tennyson</t>
    <phoneticPr fontId="1" type="noConversion"/>
  </si>
  <si>
    <t>KB금융지주 지원금</t>
    <phoneticPr fontId="1" type="noConversion"/>
  </si>
  <si>
    <t>회비</t>
    <phoneticPr fontId="1" type="noConversion"/>
  </si>
  <si>
    <t>발제사례금</t>
    <phoneticPr fontId="1" type="noConversion"/>
  </si>
  <si>
    <t>평생회비</t>
    <phoneticPr fontId="1" type="noConversion"/>
  </si>
  <si>
    <t>김성숙</t>
    <phoneticPr fontId="1" type="noConversion"/>
  </si>
  <si>
    <t>결산이자(이자:13272,소득(법인)세:1850,지방소득세:180)</t>
    <phoneticPr fontId="1" type="noConversion"/>
  </si>
  <si>
    <t>예금보험공사</t>
    <phoneticPr fontId="1" type="noConversion"/>
  </si>
  <si>
    <t>성균관대학교</t>
    <phoneticPr fontId="1" type="noConversion"/>
  </si>
  <si>
    <t>문자 서비스 수수료</t>
  </si>
  <si>
    <t>총 입금/출금액</t>
  </si>
  <si>
    <t>날짜</t>
    <phoneticPr fontId="4" type="noConversion"/>
  </si>
  <si>
    <t>거래내용</t>
    <phoneticPr fontId="4" type="noConversion"/>
  </si>
  <si>
    <t>세부내용</t>
    <phoneticPr fontId="4" type="noConversion"/>
  </si>
  <si>
    <t>입금</t>
    <phoneticPr fontId="4" type="noConversion"/>
  </si>
  <si>
    <t>출금</t>
    <phoneticPr fontId="4" type="noConversion"/>
  </si>
  <si>
    <t>편집장 임금</t>
    <phoneticPr fontId="1" type="noConversion"/>
  </si>
  <si>
    <t xml:space="preserve">(2020년) 넘어온 돈 </t>
    <phoneticPr fontId="1" type="noConversion"/>
  </si>
  <si>
    <t>IAFICO 회원 성균관대학교 학회 발제 사례금</t>
    <phoneticPr fontId="1" type="noConversion"/>
  </si>
  <si>
    <t>기관회원비</t>
    <phoneticPr fontId="1" type="noConversion"/>
  </si>
  <si>
    <t>홈페이지 서비스(WIX) 구독비</t>
    <phoneticPr fontId="1" type="noConversion"/>
  </si>
  <si>
    <t>2021 경제학공동학술대회 발제사례금</t>
    <phoneticPr fontId="1" type="noConversion"/>
  </si>
  <si>
    <t>2021 경제학공동학술대회 일부 금액 환불</t>
    <phoneticPr fontId="1" type="noConversion"/>
  </si>
  <si>
    <t>회의 오찬</t>
    <phoneticPr fontId="1" type="noConversion"/>
  </si>
  <si>
    <t>CrossRef 연 구독비</t>
    <phoneticPr fontId="1" type="noConversion"/>
  </si>
  <si>
    <t>KB 지원금 500만원 중 480만원 국내통장(우리은행)으로 이체</t>
    <phoneticPr fontId="1" type="noConversion"/>
  </si>
  <si>
    <t>GFFC 발제사례금</t>
    <phoneticPr fontId="1" type="noConversion"/>
  </si>
  <si>
    <t>김상호</t>
    <phoneticPr fontId="1" type="noConversion"/>
  </si>
  <si>
    <t>잔액 (2021/12/26 기준)</t>
    <phoneticPr fontId="1" type="noConversion"/>
  </si>
  <si>
    <t xml:space="preserve">2020 잔액 </t>
    <phoneticPr fontId="1" type="noConversion"/>
  </si>
  <si>
    <t>박소현</t>
    <phoneticPr fontId="1" type="noConversion"/>
  </si>
  <si>
    <t>(주)교보</t>
    <phoneticPr fontId="1" type="noConversion"/>
  </si>
  <si>
    <t>(국민은행-&gt;우리은행)</t>
    <phoneticPr fontId="1" type="noConversion"/>
  </si>
  <si>
    <t>우리은행 계좌(주거래)</t>
    <phoneticPr fontId="1" type="noConversion"/>
  </si>
  <si>
    <t>국민은행 계좌(부거래)</t>
    <phoneticPr fontId="1" type="noConversion"/>
  </si>
  <si>
    <t>(2020년) 넘어온 돈</t>
    <phoneticPr fontId="1" type="noConversion"/>
  </si>
  <si>
    <t xml:space="preserve"> 소요 예산 (Expenditure)</t>
    <phoneticPr fontId="3" type="noConversion"/>
  </si>
  <si>
    <t>Amount</t>
    <phoneticPr fontId="3" type="noConversion"/>
  </si>
  <si>
    <t>전기이월(Carry-over)</t>
    <phoneticPr fontId="3" type="noConversion"/>
  </si>
  <si>
    <t>총수입(Total Revenue)</t>
    <phoneticPr fontId="3" type="noConversion"/>
  </si>
  <si>
    <t>지출 (Expenditure)</t>
    <phoneticPr fontId="3" type="noConversion"/>
  </si>
  <si>
    <t>사업내용 (Activities)</t>
    <phoneticPr fontId="1" type="noConversion"/>
  </si>
  <si>
    <t>CNY</t>
  </si>
  <si>
    <t>JPY</t>
  </si>
  <si>
    <t>USD</t>
  </si>
  <si>
    <t>총 입금/출금액 (CNY)</t>
  </si>
  <si>
    <t>총 입금/출금액 (JPY)</t>
  </si>
  <si>
    <t>총 입금/출금액 (USD)</t>
  </si>
  <si>
    <t>잔액 (2021/12/27 기준) (CNY)</t>
    <phoneticPr fontId="1" type="noConversion"/>
  </si>
  <si>
    <t>잔액 (2021/12/27 기준) (JPY)</t>
    <phoneticPr fontId="1" type="noConversion"/>
  </si>
  <si>
    <t>잔액 (2021/12/27 기준) (USD)</t>
    <phoneticPr fontId="1" type="noConversion"/>
  </si>
  <si>
    <t>잔액 (2021/12/27 기준)</t>
    <phoneticPr fontId="1" type="noConversion"/>
  </si>
  <si>
    <t>CNY</t>
    <phoneticPr fontId="1" type="noConversion"/>
  </si>
  <si>
    <t>JPY</t>
    <phoneticPr fontId="1" type="noConversion"/>
  </si>
  <si>
    <t>USD</t>
    <phoneticPr fontId="1" type="noConversion"/>
  </si>
  <si>
    <t>1. 2021년도 사업보고 (2021 Activity Report)</t>
    <phoneticPr fontId="1" type="noConversion"/>
  </si>
  <si>
    <t>계좌 통합 총 입금/츨금액(국민 + 우리)</t>
    <phoneticPr fontId="1" type="noConversion"/>
  </si>
  <si>
    <t>총 잔액(국민 + 우리)</t>
    <phoneticPr fontId="1" type="noConversion"/>
  </si>
  <si>
    <t>KB 지원금 500만원 중 480만원 국내통장(우리은행)으로 이체(수수료)</t>
    <phoneticPr fontId="1" type="noConversion"/>
  </si>
  <si>
    <t>2021 경제학공동학술대회 등록비</t>
    <phoneticPr fontId="1" type="noConversion"/>
  </si>
  <si>
    <t>2021 경제학공동학술대회 등록비(송금수수료)</t>
    <phoneticPr fontId="1" type="noConversion"/>
  </si>
  <si>
    <t xml:space="preserve">IAFICO 홈페이지 편집 전문가 선임 비용 </t>
    <phoneticPr fontId="1" type="noConversion"/>
  </si>
  <si>
    <t>IAFICO 홈페이지 편집 전문가 선임 비용(송금수수료)</t>
    <phoneticPr fontId="1" type="noConversion"/>
  </si>
  <si>
    <t>송금수수료</t>
    <phoneticPr fontId="1" type="noConversion"/>
  </si>
  <si>
    <t>IRFC 인쇄비</t>
    <phoneticPr fontId="1" type="noConversion"/>
  </si>
  <si>
    <t>IRFC 인쇄비(송금수수료)</t>
    <phoneticPr fontId="1" type="noConversion"/>
  </si>
  <si>
    <t>GFFC 발제사례금(송금수수료)</t>
    <phoneticPr fontId="1" type="noConversion"/>
  </si>
  <si>
    <t>브라운백 세미나
(Brownbag Seminar)</t>
    <phoneticPr fontId="1" type="noConversion"/>
  </si>
  <si>
    <t>학술지 발간 
(IRFC publish)</t>
    <phoneticPr fontId="1" type="noConversion"/>
  </si>
  <si>
    <t>학회 자격, 홈페이지 관리 비용
(IAFICO, IRFC Website)</t>
    <phoneticPr fontId="3" type="noConversion"/>
  </si>
  <si>
    <t>SMS 서비스 및 기타 수수료
(SMS Service, remittance charge)</t>
    <phoneticPr fontId="1" type="noConversion"/>
  </si>
  <si>
    <t>합계
(TOTAL)</t>
    <phoneticPr fontId="3" type="noConversion"/>
  </si>
  <si>
    <t>서울특별시</t>
    <phoneticPr fontId="1" type="noConversion"/>
  </si>
  <si>
    <t>지방세 납부</t>
    <phoneticPr fontId="1" type="noConversion"/>
  </si>
  <si>
    <t>세출(tax expenditure)</t>
    <phoneticPr fontId="1" type="noConversion"/>
  </si>
  <si>
    <t>수입 (Revenue)</t>
    <phoneticPr fontId="3" type="noConversion"/>
  </si>
  <si>
    <t>(2) 현재잔액(Current Balance)</t>
    <phoneticPr fontId="3" type="noConversion"/>
  </si>
  <si>
    <t>(1) + (2)</t>
    <phoneticPr fontId="1" type="noConversion"/>
  </si>
  <si>
    <t>회비, 이사회비, 후원금 (Member &amp; BOD fee, &amp; outside support)</t>
    <phoneticPr fontId="3" type="noConversion"/>
  </si>
  <si>
    <t>기타 (reimbursement, interest on deposit, &amp; others)</t>
    <phoneticPr fontId="1" type="noConversion"/>
  </si>
  <si>
    <t>학술대회, 이사회, 운영위원회
(GFFC, seminars, &amp; BOD and Steering Committee meetings)</t>
  </si>
  <si>
    <t>기타 지출
(Website management, tax, mailing &amp; other expenses)</t>
    <phoneticPr fontId="3" type="noConversion"/>
  </si>
  <si>
    <t>(1) 총지출(Total Expenditure)</t>
    <phoneticPr fontId="3" type="noConversion"/>
  </si>
  <si>
    <t>2. 수입과 지출 (Revenue and Expenditure)</t>
    <phoneticPr fontId="3" type="noConversion"/>
  </si>
  <si>
    <t>2022 GFFC</t>
    <phoneticPr fontId="1" type="noConversion"/>
  </si>
  <si>
    <t>2022년도 이사회, 운영위원회
(2022 BOD Meeting and Steering Committee)</t>
    <phoneticPr fontId="1" type="noConversion"/>
  </si>
  <si>
    <t>2022 경제학 공동 학술대회 등록비 및 발제사례금 
(2022 Korea's Allied Economic Associations Annual Meeting)</t>
    <phoneticPr fontId="1" type="noConversion"/>
  </si>
  <si>
    <t>2022년 1월 1일~2022년 12월 17일 (Business Year 2022)</t>
    <phoneticPr fontId="1" type="noConversion"/>
  </si>
  <si>
    <t>64,370</t>
  </si>
  <si>
    <t>학술지 발간 (IRFC 6(2) &amp; 7(1))</t>
    <phoneticPr fontId="1" type="noConversion"/>
  </si>
  <si>
    <t>기타
(OTHERS)</t>
    <phoneticPr fontId="3" type="noConversion"/>
  </si>
  <si>
    <t>거래일자</t>
  </si>
  <si>
    <t>종류</t>
  </si>
  <si>
    <t>적요</t>
  </si>
  <si>
    <t>지급금액</t>
  </si>
  <si>
    <t>입금금액</t>
  </si>
  <si>
    <t>잔액</t>
  </si>
  <si>
    <t>취급점</t>
  </si>
  <si>
    <t>거래시간</t>
  </si>
  <si>
    <t>2022-01-02</t>
  </si>
  <si>
    <t>체크우리</t>
  </si>
  <si>
    <t>CrossRef</t>
  </si>
  <si>
    <t xml:space="preserve"> </t>
  </si>
  <si>
    <t>020-1511</t>
  </si>
  <si>
    <t>21:15:43</t>
  </si>
  <si>
    <t>2022-01-09</t>
  </si>
  <si>
    <t>인터넷</t>
  </si>
  <si>
    <t>조만</t>
  </si>
  <si>
    <t>020-2549</t>
  </si>
  <si>
    <t>20:48:39</t>
  </si>
  <si>
    <t>2022-01-10</t>
  </si>
  <si>
    <t>수수료</t>
  </si>
  <si>
    <t>SMS수수료</t>
  </si>
  <si>
    <t>020-5313</t>
  </si>
  <si>
    <t>13:26:35</t>
  </si>
  <si>
    <t>2022-01-16</t>
  </si>
  <si>
    <t>CD이체</t>
  </si>
  <si>
    <t>한국경제학 하나</t>
  </si>
  <si>
    <t>084-4936</t>
  </si>
  <si>
    <t>13:24:26</t>
  </si>
  <si>
    <t>2022-01-23</t>
  </si>
  <si>
    <t>WIX.COM*97713305</t>
  </si>
  <si>
    <t>12:40:02</t>
  </si>
  <si>
    <t>2022-01-28</t>
  </si>
  <si>
    <t>국회후생복지위원</t>
  </si>
  <si>
    <t>16:01:13</t>
  </si>
  <si>
    <t>서래횟집</t>
  </si>
  <si>
    <t>20:37:31</t>
  </si>
  <si>
    <t>2022-02-01</t>
  </si>
  <si>
    <t>양기진 2022 회</t>
  </si>
  <si>
    <t>037-5298</t>
  </si>
  <si>
    <t>16:51:51</t>
  </si>
  <si>
    <t>2022-02-10</t>
  </si>
  <si>
    <t>13:23:28</t>
  </si>
  <si>
    <t>모바일</t>
  </si>
  <si>
    <t>고동원이사회비</t>
  </si>
  <si>
    <t>021-6713</t>
  </si>
  <si>
    <t>16:07:25</t>
  </si>
  <si>
    <t>2022-02-11</t>
  </si>
  <si>
    <t>임소영</t>
  </si>
  <si>
    <t>006-9656</t>
  </si>
  <si>
    <t>11:30:12</t>
  </si>
  <si>
    <t>2022-02-14</t>
  </si>
  <si>
    <t>한국경제학회</t>
  </si>
  <si>
    <t>080-1788</t>
  </si>
  <si>
    <t>19:47:18</t>
  </si>
  <si>
    <t>2022-03-09</t>
  </si>
  <si>
    <t>김윤수</t>
  </si>
  <si>
    <t>010-0719</t>
  </si>
  <si>
    <t>09:27:22</t>
  </si>
  <si>
    <t>2022-03-10</t>
  </si>
  <si>
    <t>WIX.COM*98510343</t>
  </si>
  <si>
    <t>09:10:46</t>
  </si>
  <si>
    <t>(주)교보 국민</t>
  </si>
  <si>
    <t>11:30:51</t>
  </si>
  <si>
    <t>13:26:02</t>
  </si>
  <si>
    <t>2022-03-12</t>
  </si>
  <si>
    <t>이용만-이사회비</t>
  </si>
  <si>
    <t>020-0499</t>
  </si>
  <si>
    <t>15:18:16</t>
  </si>
  <si>
    <t>2022-03-19</t>
  </si>
  <si>
    <t>예금결산</t>
  </si>
  <si>
    <t>예금결산이자</t>
  </si>
  <si>
    <t>12:33:44</t>
  </si>
  <si>
    <t>2022-03-24</t>
  </si>
  <si>
    <t>대체입금</t>
  </si>
  <si>
    <t>VAN DINH</t>
  </si>
  <si>
    <t>15:08:04</t>
  </si>
  <si>
    <t>2022-03-26</t>
  </si>
  <si>
    <t>WIX.COM*98784787</t>
  </si>
  <si>
    <t>11:45:09</t>
  </si>
  <si>
    <t>2022-04-06</t>
  </si>
  <si>
    <t>1/WARDATUL ADAWIYAH</t>
  </si>
  <si>
    <t>12:51:34</t>
  </si>
  <si>
    <t>2022-04-11</t>
  </si>
  <si>
    <t>13:25:03</t>
  </si>
  <si>
    <t>2022-04-28</t>
  </si>
  <si>
    <t>김인숙   농협</t>
  </si>
  <si>
    <t>13:25:16</t>
  </si>
  <si>
    <t>2022-05-10</t>
  </si>
  <si>
    <t>13:28:46</t>
  </si>
  <si>
    <t>2022-05-24</t>
  </si>
  <si>
    <t>CD지급</t>
  </si>
  <si>
    <t>0204938010023</t>
  </si>
  <si>
    <t>10:47:24</t>
  </si>
  <si>
    <t>2022-06-10</t>
  </si>
  <si>
    <t>13:28:17</t>
  </si>
  <si>
    <t>2022-06-18</t>
  </si>
  <si>
    <t>12:02:39</t>
  </si>
  <si>
    <t>2022-06-26</t>
  </si>
  <si>
    <t>CD지로</t>
  </si>
  <si>
    <t>서울특별시주민세 사</t>
  </si>
  <si>
    <t>12:08:28</t>
  </si>
  <si>
    <t>2022-06-29</t>
  </si>
  <si>
    <t>비비큐 대학로점</t>
  </si>
  <si>
    <t>19:41:30</t>
  </si>
  <si>
    <t>2022-07-03</t>
  </si>
  <si>
    <t>텔레뱅킹</t>
  </si>
  <si>
    <t>이홍무</t>
  </si>
  <si>
    <t>073-7195</t>
  </si>
  <si>
    <t>10:05:41</t>
  </si>
  <si>
    <t>2022-07-11</t>
  </si>
  <si>
    <t>13:26:22</t>
  </si>
  <si>
    <t>2022-07-15</t>
  </si>
  <si>
    <t>대체지급</t>
  </si>
  <si>
    <t>이사 간담회</t>
    <phoneticPr fontId="20" type="noConversion"/>
  </si>
  <si>
    <t>15:19:07</t>
  </si>
  <si>
    <t>15:22:54</t>
  </si>
  <si>
    <t>2022-07-22</t>
  </si>
  <si>
    <t>베트남국립대 이체</t>
    <phoneticPr fontId="20" type="noConversion"/>
  </si>
  <si>
    <t>15:39:40</t>
  </si>
  <si>
    <t>2022-08-10</t>
  </si>
  <si>
    <t>13:31:22</t>
  </si>
  <si>
    <t>2022-08-18</t>
  </si>
  <si>
    <r>
      <t>임소영   국민</t>
    </r>
    <r>
      <rPr>
        <sz val="8"/>
        <color rgb="FFFF0000"/>
        <rFont val="맑은 고딕"/>
        <family val="3"/>
        <charset val="129"/>
      </rPr>
      <t xml:space="preserve"> (GFFC)</t>
    </r>
    <phoneticPr fontId="20" type="noConversion"/>
  </si>
  <si>
    <t>14:07:57</t>
  </si>
  <si>
    <r>
      <t xml:space="preserve">손정국   신한 </t>
    </r>
    <r>
      <rPr>
        <sz val="8"/>
        <color rgb="FFFF0000"/>
        <rFont val="맑은 고딕"/>
        <family val="3"/>
        <charset val="129"/>
      </rPr>
      <t>(GFFC)</t>
    </r>
    <phoneticPr fontId="20" type="noConversion"/>
  </si>
  <si>
    <t>14:09:17</t>
  </si>
  <si>
    <r>
      <t xml:space="preserve">김상호   국민 </t>
    </r>
    <r>
      <rPr>
        <sz val="8"/>
        <color rgb="FFFF0000"/>
        <rFont val="맑은 고딕"/>
        <family val="3"/>
        <charset val="129"/>
      </rPr>
      <t>(GFFC)</t>
    </r>
    <phoneticPr fontId="20" type="noConversion"/>
  </si>
  <si>
    <t>14:10:18</t>
  </si>
  <si>
    <r>
      <t xml:space="preserve">양기진   전북 </t>
    </r>
    <r>
      <rPr>
        <sz val="8"/>
        <color rgb="FFFF0000"/>
        <rFont val="맑은 고딕"/>
        <family val="3"/>
        <charset val="129"/>
      </rPr>
      <t>(GFFC)</t>
    </r>
    <phoneticPr fontId="20" type="noConversion"/>
  </si>
  <si>
    <t>14:12:10</t>
  </si>
  <si>
    <t>2022-08-20</t>
  </si>
  <si>
    <t>WIX.COM 10117626</t>
  </si>
  <si>
    <t>14:30:05</t>
  </si>
  <si>
    <t>2022-08-23</t>
  </si>
  <si>
    <r>
      <t xml:space="preserve">최철 </t>
    </r>
    <r>
      <rPr>
        <sz val="8"/>
        <color rgb="FFFF0000"/>
        <rFont val="맑은 고딕"/>
        <family val="3"/>
        <charset val="129"/>
      </rPr>
      <t>(GFFC)</t>
    </r>
    <phoneticPr fontId="20" type="noConversion"/>
  </si>
  <si>
    <t>11:57:40</t>
  </si>
  <si>
    <t>12:17:16</t>
  </si>
  <si>
    <t>12:50:53</t>
  </si>
  <si>
    <t>2022-09-13</t>
  </si>
  <si>
    <t>13:29:32</t>
  </si>
  <si>
    <t>17:48:26</t>
  </si>
  <si>
    <t>2022-09-16</t>
  </si>
  <si>
    <t>13:19:30</t>
  </si>
  <si>
    <t>2022-09-17</t>
  </si>
  <si>
    <t>12:11:38</t>
  </si>
  <si>
    <t>2022-09-27</t>
  </si>
  <si>
    <t>타행환</t>
  </si>
  <si>
    <t>사단법인 국제금융소</t>
  </si>
  <si>
    <t>019-9759</t>
  </si>
  <si>
    <t>13:23:52</t>
  </si>
  <si>
    <t>2022-10-05</t>
  </si>
  <si>
    <t>황성호</t>
  </si>
  <si>
    <t>023-1002</t>
  </si>
  <si>
    <t>08:48:28</t>
  </si>
  <si>
    <t>박주홍</t>
  </si>
  <si>
    <t>081-4047</t>
  </si>
  <si>
    <t>13:50:36</t>
  </si>
  <si>
    <t>14:39:00</t>
  </si>
  <si>
    <t>마승렬BOD</t>
  </si>
  <si>
    <t>004-3601</t>
  </si>
  <si>
    <t>15:13:53</t>
  </si>
  <si>
    <t>2022-10-09</t>
  </si>
  <si>
    <t>김진유</t>
  </si>
  <si>
    <t>088-1850</t>
  </si>
  <si>
    <t>20:28:00</t>
  </si>
  <si>
    <t>2022-10-11</t>
  </si>
  <si>
    <t>13:41:42</t>
  </si>
  <si>
    <t>2022-10-12</t>
  </si>
  <si>
    <t>타행건별</t>
  </si>
  <si>
    <t>최성호kcb</t>
  </si>
  <si>
    <t>081-2256</t>
  </si>
  <si>
    <t>19:21:02</t>
  </si>
  <si>
    <t>2022-10-22</t>
  </si>
  <si>
    <t>김상호</t>
  </si>
  <si>
    <t>004-3025</t>
  </si>
  <si>
    <t>09:31:03</t>
  </si>
  <si>
    <t>2022-10-23</t>
  </si>
  <si>
    <t>임영광</t>
  </si>
  <si>
    <t>088-7715</t>
  </si>
  <si>
    <t>14:21:57</t>
  </si>
  <si>
    <t>2022-10-24</t>
  </si>
  <si>
    <t>1/UNIVERSITAET KONST</t>
  </si>
  <si>
    <t>16:02:23</t>
  </si>
  <si>
    <t>2022-11-10</t>
  </si>
  <si>
    <t>13:40:50</t>
  </si>
  <si>
    <t>2022-11-11</t>
  </si>
  <si>
    <t>금융감독원</t>
  </si>
  <si>
    <t>020-6011</t>
  </si>
  <si>
    <t>15:46:50</t>
  </si>
  <si>
    <t>2022-11-17</t>
  </si>
  <si>
    <t>오롬주식회 국민 (세미나)</t>
    <phoneticPr fontId="20" type="noConversion"/>
  </si>
  <si>
    <t>14:13:23</t>
  </si>
  <si>
    <t>14:16:14</t>
  </si>
  <si>
    <t>한국금융소비자학회</t>
  </si>
  <si>
    <t>071-0044</t>
  </si>
  <si>
    <t>14:38:53</t>
  </si>
  <si>
    <t>(사)한국FP학회</t>
  </si>
  <si>
    <t>021-3619</t>
  </si>
  <si>
    <t>14:47:54</t>
  </si>
  <si>
    <t>2022-11-22</t>
  </si>
  <si>
    <t>11:49:31</t>
  </si>
  <si>
    <t>2022-11-26</t>
  </si>
  <si>
    <t>이용만</t>
  </si>
  <si>
    <t>18:27:18</t>
  </si>
  <si>
    <r>
      <t>2022-1</t>
    </r>
    <r>
      <rPr>
        <sz val="6"/>
        <color rgb="FF000000"/>
        <rFont val="맑은 고딕"/>
        <family val="3"/>
        <charset val="129"/>
      </rPr>
      <t>2</t>
    </r>
    <r>
      <rPr>
        <sz val="6"/>
        <color rgb="FF000000"/>
        <rFont val="맑은 고딕"/>
        <charset val="129"/>
      </rPr>
      <t>-</t>
    </r>
    <r>
      <rPr>
        <sz val="6"/>
        <color rgb="FF000000"/>
        <rFont val="맑은 고딕"/>
        <family val="3"/>
        <charset val="129"/>
      </rPr>
      <t>3</t>
    </r>
    <phoneticPr fontId="20" type="noConversion"/>
  </si>
  <si>
    <t>최미수</t>
    <phoneticPr fontId="20" type="noConversion"/>
  </si>
  <si>
    <r>
      <t>2022-1</t>
    </r>
    <r>
      <rPr>
        <sz val="6"/>
        <color rgb="FF000000"/>
        <rFont val="맑은 고딕"/>
        <family val="3"/>
        <charset val="129"/>
      </rPr>
      <t>2</t>
    </r>
    <r>
      <rPr>
        <sz val="6"/>
        <color rgb="FF000000"/>
        <rFont val="맑은 고딕"/>
        <charset val="129"/>
      </rPr>
      <t>-</t>
    </r>
    <r>
      <rPr>
        <sz val="6"/>
        <color rgb="FF000000"/>
        <rFont val="맑은 고딕"/>
        <family val="3"/>
        <charset val="129"/>
      </rPr>
      <t>15</t>
    </r>
    <phoneticPr fontId="20" type="noConversion"/>
  </si>
  <si>
    <r>
      <t>성균관대학교(</t>
    </r>
    <r>
      <rPr>
        <sz val="8"/>
        <color rgb="FF000000"/>
        <rFont val="맑은 고딕"/>
        <family val="3"/>
        <charset val="129"/>
      </rPr>
      <t>12월 세미나)</t>
    </r>
    <phoneticPr fontId="20" type="noConversion"/>
  </si>
  <si>
    <r>
      <t>2022-1</t>
    </r>
    <r>
      <rPr>
        <sz val="6"/>
        <color rgb="FF000000"/>
        <rFont val="맑은 고딕"/>
        <family val="3"/>
        <charset val="129"/>
      </rPr>
      <t>2</t>
    </r>
    <r>
      <rPr>
        <sz val="6"/>
        <color rgb="FF000000"/>
        <rFont val="맑은 고딕"/>
        <charset val="129"/>
      </rPr>
      <t>-</t>
    </r>
    <r>
      <rPr>
        <sz val="6"/>
        <color rgb="FF000000"/>
        <rFont val="맑은 고딕"/>
        <family val="3"/>
        <charset val="129"/>
      </rPr>
      <t>17</t>
    </r>
    <phoneticPr fontId="20" type="noConversion"/>
  </si>
  <si>
    <t>예금결산이자</t>
    <phoneticPr fontId="20" type="noConversion"/>
  </si>
  <si>
    <t>전기이월</t>
    <phoneticPr fontId="1" type="noConversion"/>
  </si>
  <si>
    <t>김주량 농협 (세미나)</t>
    <phoneticPr fontId="20" type="noConversion"/>
  </si>
  <si>
    <t>Sharon?</t>
    <phoneticPr fontId="20" type="noConversion"/>
  </si>
  <si>
    <t>GFFC?</t>
    <phoneticPr fontId="20" type="noConversion"/>
  </si>
  <si>
    <t>GFFC?</t>
    <phoneticPr fontId="20" type="noConversion"/>
  </si>
  <si>
    <t>지출항목</t>
    <phoneticPr fontId="1" type="noConversion"/>
  </si>
  <si>
    <t>수입항목</t>
    <phoneticPr fontId="1" type="noConversion"/>
  </si>
  <si>
    <t>1. 운영비</t>
    <phoneticPr fontId="20" type="noConversion"/>
  </si>
  <si>
    <t>2. 한경</t>
    <phoneticPr fontId="20" type="noConversion"/>
  </si>
  <si>
    <t>3. 세미나</t>
    <phoneticPr fontId="20" type="noConversion"/>
  </si>
  <si>
    <t>4. GFFC</t>
    <phoneticPr fontId="20" type="noConversion"/>
  </si>
  <si>
    <t>5. IRFC</t>
    <phoneticPr fontId="20" type="noConversion"/>
  </si>
  <si>
    <t>6. 웹사이트</t>
    <phoneticPr fontId="20" type="noConversion"/>
  </si>
  <si>
    <t>7. SMS</t>
    <phoneticPr fontId="20" type="noConversion"/>
  </si>
  <si>
    <t>8. 세금</t>
    <phoneticPr fontId="20" type="noConversion"/>
  </si>
  <si>
    <t>9. 기타</t>
    <phoneticPr fontId="1" type="noConversion"/>
  </si>
  <si>
    <t>회비 등</t>
    <phoneticPr fontId="20" type="noConversion"/>
  </si>
  <si>
    <t>전기이월</t>
  </si>
  <si>
    <t>지출금액 합계</t>
  </si>
  <si>
    <t>입금금액 합계</t>
  </si>
  <si>
    <t>잔고</t>
  </si>
  <si>
    <t>1. 운영비</t>
  </si>
  <si>
    <t>비고</t>
  </si>
  <si>
    <t>GFFC 관련 참가자 실비 정산 및 발제금 해외 송금 건</t>
  </si>
  <si>
    <t>기타</t>
  </si>
  <si>
    <t>항목</t>
  </si>
  <si>
    <t>금융위에 보낸 IRFC 소포 박스(KDIS 우체국실) 구매 건</t>
  </si>
  <si>
    <t>9.기타 -&gt; 1. 운영비 항목으로 이동 필요 (조만 이사장님 개인카드 결제 건 reimbursement)</t>
  </si>
  <si>
    <t>검토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</si>
</sst>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&quot;₩&quot;#,##0;\-&quot;₩&quot;#,##0"/>
    <numFmt numFmtId="165" formatCode="_-&quot;₩&quot;* #,##0_-;\-&quot;₩&quot;* #,##0_-;_-&quot;₩&quot;* &quot;-&quot;_-;_-@_-"/>
    <numFmt numFmtId="166" formatCode="_-* #,##0_-;\-* #,##0_-;_-* &quot;-&quot;_-;_-@_-"/>
    <numFmt numFmtId="167" formatCode="_(&quot;₩&quot;* #,##0_);_(&quot;₩&quot;* \(#,##0\);_(&quot;₩&quot;* &quot;-&quot;_);_(@_)"/>
    <numFmt numFmtId="168" formatCode="_-[$₩-412]* #,##0_-;\-[$₩-412]* #,##0_-;_-[$₩-412]* &quot;-&quot;??_-;_-@_-"/>
    <numFmt numFmtId="169" formatCode="_-[$₩-412]* #,##0.00_-;\-[$₩-412]* #,##0.00_-;_-[$₩-412]* &quot;-&quot;??_-;_-@_-"/>
    <numFmt numFmtId="170" formatCode="mm&quot;월&quot;\ dd&quot;일&quot;"/>
    <numFmt numFmtId="171" formatCode="_ [$¥-804]* #,##0.00_ ;_ [$¥-804]* \-#,##0.00_ ;_ [$¥-804]* &quot;-&quot;??_ ;_ @_ "/>
    <numFmt numFmtId="172" formatCode="_-[$¥-411]* #,##0.00_-;\-[$¥-411]* #,##0.00_-;_-[$¥-411]* &quot;-&quot;??_-;_-@_-"/>
    <numFmt numFmtId="173" formatCode="_-[$$-409]* #,##0.00_ ;_-[$$-409]* \-#,##0.00\ ;_-[$$-409]* &quot;-&quot;??_ ;_-@_ "/>
    <numFmt numFmtId="174" formatCode="_-[$¥-411]* #,##0_-;\-[$¥-411]* #,##0_-;_-[$¥-411]* &quot;-&quot;??_-;_-@_-"/>
    <numFmt numFmtId="175" formatCode="_(\$* #,##0.00_);_(\$* \(#,##0.00\);_(\$* &quot;-&quot;??_);_(@_)"/>
    <numFmt numFmtId="176" formatCode="0_ "/>
    <numFmt numFmtId="177" formatCode="&quot;₩&quot;#,##0_);[Red]\(&quot;₩&quot;#,##0\)"/>
    <numFmt numFmtId="180" formatCode="_(* #,##0_);_(* \(#,##0\);_(* &quot;-&quot;??_);_(@_)"/>
  </numFmts>
  <fonts count="40">
    <font>
      <sz val="12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b/>
      <sz val="12"/>
      <color rgb="FFFF0000"/>
      <name val="Calibri"/>
      <family val="2"/>
      <charset val="129"/>
      <scheme val="minor"/>
    </font>
    <font>
      <sz val="12"/>
      <name val="Calibri"/>
      <family val="2"/>
      <charset val="129"/>
      <scheme val="minor"/>
    </font>
    <font>
      <sz val="12"/>
      <color rgb="FF000000"/>
      <name val="Calibri"/>
      <family val="2"/>
      <charset val="129"/>
      <scheme val="minor"/>
    </font>
    <font>
      <b/>
      <sz val="12"/>
      <color theme="3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b/>
      <sz val="12"/>
      <color theme="3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b/>
      <sz val="12"/>
      <color theme="1"/>
      <name val="Arial"/>
      <family val="2"/>
    </font>
    <font>
      <sz val="8"/>
      <color rgb="FF000000"/>
      <name val="맑은 고딕"/>
      <family val="3"/>
      <charset val="129"/>
    </font>
    <font>
      <sz val="8"/>
      <color rgb="FF000000"/>
      <name val="맑은 고딕"/>
      <charset val="129"/>
    </font>
    <font>
      <sz val="10"/>
      <color theme="1"/>
      <name val="Arial"/>
    </font>
    <font>
      <sz val="6"/>
      <color rgb="FF000000"/>
      <name val="맑은 고딕"/>
      <charset val="129"/>
    </font>
    <font>
      <sz val="7"/>
      <color rgb="FF000000"/>
      <name val="맑은 고딕"/>
      <charset val="129"/>
    </font>
    <font>
      <sz val="8"/>
      <color rgb="FFFF0000"/>
      <name val="맑은 고딕"/>
      <family val="3"/>
      <charset val="129"/>
    </font>
    <font>
      <sz val="8"/>
      <name val="돋움"/>
      <family val="3"/>
      <charset val="129"/>
    </font>
    <font>
      <b/>
      <sz val="12"/>
      <color rgb="FF000000"/>
      <name val="Arial Unicode MS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돋움"/>
      <family val="3"/>
      <charset val="129"/>
    </font>
    <font>
      <sz val="6"/>
      <color rgb="FF000000"/>
      <name val="맑은 고딕"/>
      <family val="3"/>
      <charset val="129"/>
    </font>
    <font>
      <sz val="12"/>
      <color theme="1"/>
      <name val="Arial"/>
      <family val="2"/>
    </font>
    <font>
      <sz val="12"/>
      <color rgb="FF000000"/>
      <name val="맑은 고딕"/>
      <family val="3"/>
      <charset val="129"/>
    </font>
    <font>
      <b/>
      <u/>
      <sz val="12"/>
      <color theme="1"/>
      <name val="돋움"/>
      <family val="3"/>
      <charset val="129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color rgb="FFFF0000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rgb="FF000000"/>
      <name val="돋움"/>
      <family val="3"/>
      <charset val="129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12"/>
      <color rgb="FFFF0000"/>
      <name val="Calibri"/>
      <family val="2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167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</cellStyleXfs>
  <cellXfs count="193">
    <xf numFmtId="0" fontId="0" fillId="0" borderId="0" xfId="0">
      <alignment vertical="center"/>
    </xf>
    <xf numFmtId="167" fontId="0" fillId="0" borderId="0" xfId="1" applyFont="1" applyFill="1" applyAlignment="1">
      <alignment horizontal="center" vertical="center"/>
    </xf>
    <xf numFmtId="168" fontId="0" fillId="0" borderId="0" xfId="1" applyNumberFormat="1" applyFont="1" applyFill="1" applyAlignment="1">
      <alignment horizontal="center" vertical="center"/>
    </xf>
    <xf numFmtId="167" fontId="0" fillId="0" borderId="0" xfId="1" applyFont="1" applyAlignment="1">
      <alignment horizontal="center" vertical="center"/>
    </xf>
    <xf numFmtId="173" fontId="0" fillId="0" borderId="0" xfId="1" applyNumberFormat="1" applyFont="1" applyFill="1" applyAlignment="1">
      <alignment horizontal="center" vertical="center"/>
    </xf>
    <xf numFmtId="174" fontId="0" fillId="0" borderId="0" xfId="1" applyNumberFormat="1" applyFont="1" applyFill="1" applyAlignment="1">
      <alignment horizontal="center" vertical="center"/>
    </xf>
    <xf numFmtId="170" fontId="5" fillId="2" borderId="0" xfId="0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7" fontId="5" fillId="0" borderId="0" xfId="1" applyFont="1">
      <alignment vertical="center"/>
    </xf>
    <xf numFmtId="0" fontId="0" fillId="0" borderId="0" xfId="0" applyFont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7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8" fontId="0" fillId="0" borderId="0" xfId="0" applyNumberFormat="1" applyFont="1" applyFill="1">
      <alignment vertical="center"/>
    </xf>
    <xf numFmtId="16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65" fontId="0" fillId="0" borderId="0" xfId="0" applyNumberFormat="1" applyFont="1">
      <alignment vertical="center"/>
    </xf>
    <xf numFmtId="168" fontId="0" fillId="0" borderId="0" xfId="0" applyNumberFormat="1" applyFont="1">
      <alignment vertical="center"/>
    </xf>
    <xf numFmtId="168" fontId="0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7" fontId="5" fillId="0" borderId="0" xfId="1" applyFont="1" applyFill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7" fontId="7" fillId="0" borderId="0" xfId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171" fontId="5" fillId="2" borderId="0" xfId="1" applyNumberFormat="1" applyFont="1" applyFill="1" applyAlignment="1">
      <alignment horizontal="center" vertical="center"/>
    </xf>
    <xf numFmtId="174" fontId="5" fillId="2" borderId="0" xfId="1" applyNumberFormat="1" applyFont="1" applyFill="1" applyAlignment="1">
      <alignment horizontal="center" vertical="center"/>
    </xf>
    <xf numFmtId="175" fontId="5" fillId="2" borderId="0" xfId="1" applyNumberFormat="1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5" fillId="5" borderId="2" xfId="0" applyFont="1" applyFill="1" applyBorder="1">
      <alignment vertical="center"/>
    </xf>
    <xf numFmtId="0" fontId="5" fillId="0" borderId="2" xfId="0" applyFont="1" applyBorder="1" applyAlignment="1">
      <alignment vertical="center" wrapText="1"/>
    </xf>
    <xf numFmtId="167" fontId="0" fillId="0" borderId="0" xfId="0" applyNumberFormat="1" applyFont="1">
      <alignment vertical="center"/>
    </xf>
    <xf numFmtId="0" fontId="5" fillId="2" borderId="0" xfId="0" applyFont="1" applyFill="1" applyAlignment="1">
      <alignment horizontal="center" vertical="center"/>
    </xf>
    <xf numFmtId="168" fontId="0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8" fontId="0" fillId="2" borderId="0" xfId="1" applyNumberFormat="1" applyFont="1" applyFill="1" applyAlignment="1">
      <alignment horizontal="center" vertical="center"/>
    </xf>
    <xf numFmtId="0" fontId="0" fillId="2" borderId="0" xfId="0" applyFont="1" applyFill="1">
      <alignment vertical="center"/>
    </xf>
    <xf numFmtId="167" fontId="5" fillId="2" borderId="0" xfId="1" applyFont="1" applyFill="1" applyAlignment="1">
      <alignment horizontal="center" vertical="center"/>
    </xf>
    <xf numFmtId="168" fontId="5" fillId="2" borderId="0" xfId="0" applyNumberFormat="1" applyFont="1" applyFill="1" applyAlignment="1">
      <alignment horizontal="right" vertical="center"/>
    </xf>
    <xf numFmtId="168" fontId="0" fillId="4" borderId="0" xfId="0" applyNumberFormat="1" applyFont="1" applyFill="1" applyAlignment="1">
      <alignment horizontal="right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171" fontId="0" fillId="2" borderId="0" xfId="1" applyNumberFormat="1" applyFont="1" applyFill="1" applyAlignment="1">
      <alignment horizontal="right" vertical="center"/>
    </xf>
    <xf numFmtId="172" fontId="0" fillId="2" borderId="0" xfId="1" applyNumberFormat="1" applyFont="1" applyFill="1" applyAlignment="1">
      <alignment horizontal="right" vertical="center"/>
    </xf>
    <xf numFmtId="173" fontId="0" fillId="2" borderId="0" xfId="1" applyNumberFormat="1" applyFont="1" applyFill="1" applyAlignment="1">
      <alignment horizontal="right" vertical="center"/>
    </xf>
    <xf numFmtId="173" fontId="5" fillId="2" borderId="0" xfId="1" applyNumberFormat="1" applyFont="1" applyFill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5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167" fontId="5" fillId="0" borderId="0" xfId="1" applyFont="1" applyBorder="1">
      <alignment vertical="center"/>
    </xf>
    <xf numFmtId="168" fontId="5" fillId="0" borderId="0" xfId="0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0" fillId="5" borderId="2" xfId="0" applyFont="1" applyFill="1" applyBorder="1" applyAlignment="1">
      <alignment horizontal="center" vertical="center"/>
    </xf>
    <xf numFmtId="177" fontId="10" fillId="0" borderId="2" xfId="0" applyNumberFormat="1" applyFont="1" applyBorder="1">
      <alignment vertical="center"/>
    </xf>
    <xf numFmtId="177" fontId="10" fillId="6" borderId="2" xfId="0" applyNumberFormat="1" applyFont="1" applyFill="1" applyBorder="1">
      <alignment vertical="center"/>
    </xf>
    <xf numFmtId="177" fontId="13" fillId="0" borderId="2" xfId="0" applyNumberFormat="1" applyFont="1" applyFill="1" applyBorder="1">
      <alignment vertical="center"/>
    </xf>
    <xf numFmtId="177" fontId="10" fillId="0" borderId="2" xfId="2" applyNumberFormat="1" applyFont="1" applyBorder="1">
      <alignment vertical="center"/>
    </xf>
    <xf numFmtId="177" fontId="10" fillId="7" borderId="2" xfId="0" applyNumberFormat="1" applyFont="1" applyFill="1" applyBorder="1">
      <alignment vertical="center"/>
    </xf>
    <xf numFmtId="49" fontId="15" fillId="8" borderId="4" xfId="0" applyNumberFormat="1" applyFont="1" applyFill="1" applyBorder="1" applyAlignment="1">
      <alignment horizontal="center" vertical="center"/>
    </xf>
    <xf numFmtId="49" fontId="15" fillId="8" borderId="4" xfId="0" applyNumberFormat="1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49" fontId="17" fillId="9" borderId="4" xfId="0" applyNumberFormat="1" applyFont="1" applyFill="1" applyBorder="1" applyAlignment="1">
      <alignment horizontal="center" vertical="center"/>
    </xf>
    <xf numFmtId="176" fontId="15" fillId="9" borderId="4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>
      <alignment vertical="center"/>
    </xf>
    <xf numFmtId="0" fontId="16" fillId="10" borderId="0" xfId="0" applyFont="1" applyFill="1" applyBorder="1">
      <alignment vertical="center"/>
    </xf>
    <xf numFmtId="177" fontId="16" fillId="10" borderId="0" xfId="0" applyNumberFormat="1" applyFont="1" applyFill="1" applyBorder="1">
      <alignment vertical="center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3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49" fontId="25" fillId="9" borderId="4" xfId="0" applyNumberFormat="1" applyFont="1" applyFill="1" applyBorder="1" applyAlignment="1">
      <alignment horizontal="center" vertical="center"/>
    </xf>
    <xf numFmtId="49" fontId="15" fillId="9" borderId="4" xfId="0" applyNumberFormat="1" applyFont="1" applyFill="1" applyBorder="1" applyAlignment="1">
      <alignment horizontal="left" vertical="center"/>
    </xf>
    <xf numFmtId="49" fontId="14" fillId="9" borderId="4" xfId="0" applyNumberFormat="1" applyFont="1" applyFill="1" applyBorder="1" applyAlignment="1">
      <alignment horizontal="left" vertical="center"/>
    </xf>
    <xf numFmtId="49" fontId="18" fillId="9" borderId="4" xfId="0" applyNumberFormat="1" applyFont="1" applyFill="1" applyBorder="1" applyAlignment="1">
      <alignment horizontal="center" vertical="center"/>
    </xf>
    <xf numFmtId="166" fontId="15" fillId="11" borderId="4" xfId="2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76" fontId="15" fillId="0" borderId="4" xfId="0" applyNumberFormat="1" applyFont="1" applyFill="1" applyBorder="1" applyAlignment="1">
      <alignment horizontal="right" vertical="center"/>
    </xf>
    <xf numFmtId="166" fontId="15" fillId="9" borderId="4" xfId="2" applyFont="1" applyFill="1" applyBorder="1" applyAlignment="1">
      <alignment horizontal="right" vertical="center"/>
    </xf>
    <xf numFmtId="176" fontId="19" fillId="0" borderId="4" xfId="0" applyNumberFormat="1" applyFont="1" applyFill="1" applyBorder="1" applyAlignment="1">
      <alignment horizontal="right" vertical="center"/>
    </xf>
    <xf numFmtId="177" fontId="26" fillId="10" borderId="0" xfId="0" applyNumberFormat="1" applyFont="1" applyFill="1" applyBorder="1">
      <alignment vertical="center"/>
    </xf>
    <xf numFmtId="177" fontId="22" fillId="12" borderId="4" xfId="0" applyNumberFormat="1" applyFont="1" applyFill="1" applyBorder="1" applyAlignment="1">
      <alignment horizontal="right" vertical="center"/>
    </xf>
    <xf numFmtId="177" fontId="0" fillId="12" borderId="0" xfId="0" applyNumberFormat="1" applyFill="1">
      <alignment vertical="center"/>
    </xf>
    <xf numFmtId="0" fontId="0" fillId="12" borderId="0" xfId="0" applyFill="1">
      <alignment vertical="center"/>
    </xf>
    <xf numFmtId="0" fontId="28" fillId="0" borderId="0" xfId="0" applyFont="1" applyFill="1" applyBorder="1">
      <alignment vertical="center"/>
    </xf>
    <xf numFmtId="0" fontId="28" fillId="10" borderId="0" xfId="0" applyFont="1" applyFill="1" applyBorder="1">
      <alignment vertical="center"/>
    </xf>
    <xf numFmtId="0" fontId="29" fillId="10" borderId="0" xfId="0" applyFont="1" applyFill="1" applyBorder="1">
      <alignment vertical="center"/>
    </xf>
    <xf numFmtId="0" fontId="30" fillId="10" borderId="0" xfId="0" applyFont="1" applyFill="1" applyBorder="1">
      <alignment vertical="center"/>
    </xf>
    <xf numFmtId="0" fontId="5" fillId="7" borderId="2" xfId="0" applyFont="1" applyFill="1" applyBorder="1">
      <alignment vertical="center"/>
    </xf>
    <xf numFmtId="0" fontId="5" fillId="7" borderId="2" xfId="0" applyFont="1" applyFill="1" applyBorder="1" applyAlignment="1">
      <alignment vertical="center" wrapText="1"/>
    </xf>
    <xf numFmtId="177" fontId="10" fillId="7" borderId="2" xfId="2" applyNumberFormat="1" applyFont="1" applyFill="1" applyBorder="1">
      <alignment vertical="center"/>
    </xf>
    <xf numFmtId="49" fontId="18" fillId="9" borderId="4" xfId="0" applyNumberFormat="1" applyFont="1" applyFill="1" applyBorder="1" applyAlignment="1">
      <alignment horizontal="center" vertical="center"/>
    </xf>
    <xf numFmtId="49" fontId="15" fillId="9" borderId="4" xfId="0" applyNumberFormat="1" applyFont="1" applyFill="1" applyBorder="1" applyAlignment="1">
      <alignment horizontal="left" vertical="center"/>
    </xf>
    <xf numFmtId="49" fontId="14" fillId="9" borderId="4" xfId="0" applyNumberFormat="1" applyFont="1" applyFill="1" applyBorder="1" applyAlignment="1">
      <alignment horizontal="left" vertical="center"/>
    </xf>
    <xf numFmtId="49" fontId="19" fillId="9" borderId="4" xfId="0" applyNumberFormat="1" applyFont="1" applyFill="1" applyBorder="1" applyAlignment="1">
      <alignment horizontal="left" vertical="center"/>
    </xf>
    <xf numFmtId="49" fontId="18" fillId="9" borderId="4" xfId="0" applyNumberFormat="1" applyFont="1" applyFill="1" applyBorder="1" applyAlignment="1">
      <alignment horizontal="left" vertical="center"/>
    </xf>
    <xf numFmtId="177" fontId="27" fillId="10" borderId="4" xfId="0" applyNumberFormat="1" applyFont="1" applyFill="1" applyBorder="1" applyAlignment="1">
      <alignment horizontal="right" vertical="center"/>
    </xf>
    <xf numFmtId="49" fontId="15" fillId="8" borderId="4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6" fillId="14" borderId="0" xfId="0" applyFont="1" applyFill="1" applyBorder="1">
      <alignment vertical="center"/>
    </xf>
    <xf numFmtId="0" fontId="0" fillId="14" borderId="0" xfId="0" applyFill="1">
      <alignment vertical="center"/>
    </xf>
    <xf numFmtId="49" fontId="31" fillId="13" borderId="4" xfId="0" applyNumberFormat="1" applyFont="1" applyFill="1" applyBorder="1" applyAlignment="1">
      <alignment horizontal="center" vertical="center"/>
    </xf>
    <xf numFmtId="180" fontId="15" fillId="8" borderId="4" xfId="3" applyNumberFormat="1" applyFont="1" applyFill="1" applyBorder="1" applyAlignment="1">
      <alignment horizontal="center" vertical="center"/>
    </xf>
    <xf numFmtId="180" fontId="15" fillId="0" borderId="4" xfId="3" applyNumberFormat="1" applyFont="1" applyFill="1" applyBorder="1" applyAlignment="1">
      <alignment horizontal="right" vertical="center"/>
    </xf>
    <xf numFmtId="180" fontId="19" fillId="0" borderId="4" xfId="3" applyNumberFormat="1" applyFont="1" applyFill="1" applyBorder="1" applyAlignment="1">
      <alignment horizontal="right" vertical="center"/>
    </xf>
    <xf numFmtId="180" fontId="16" fillId="0" borderId="0" xfId="3" applyNumberFormat="1" applyFont="1" applyFill="1" applyBorder="1" applyAlignment="1">
      <alignment vertical="center"/>
    </xf>
    <xf numFmtId="180" fontId="0" fillId="0" borderId="0" xfId="3" applyNumberFormat="1" applyFont="1" applyAlignment="1">
      <alignment vertical="center"/>
    </xf>
    <xf numFmtId="180" fontId="14" fillId="0" borderId="4" xfId="3" applyNumberFormat="1" applyFont="1" applyFill="1" applyBorder="1" applyAlignment="1">
      <alignment horizontal="right" vertical="center"/>
    </xf>
    <xf numFmtId="180" fontId="14" fillId="9" borderId="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33" fillId="0" borderId="0" xfId="0" applyFont="1" applyFill="1" applyBorder="1" applyAlignment="1">
      <alignment horizontal="center" vertical="center"/>
    </xf>
    <xf numFmtId="180" fontId="33" fillId="16" borderId="0" xfId="3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5" fillId="8" borderId="4" xfId="0" applyNumberFormat="1" applyFont="1" applyFill="1" applyBorder="1" applyAlignment="1">
      <alignment vertical="center"/>
    </xf>
    <xf numFmtId="0" fontId="29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49" fontId="15" fillId="8" borderId="5" xfId="0" applyNumberFormat="1" applyFont="1" applyFill="1" applyBorder="1" applyAlignment="1">
      <alignment horizontal="center" vertical="center"/>
    </xf>
    <xf numFmtId="49" fontId="31" fillId="13" borderId="5" xfId="0" applyNumberFormat="1" applyFont="1" applyFill="1" applyBorder="1" applyAlignment="1">
      <alignment horizontal="center" vertical="center"/>
    </xf>
    <xf numFmtId="49" fontId="15" fillId="9" borderId="5" xfId="0" applyNumberFormat="1" applyFont="1" applyFill="1" applyBorder="1" applyAlignment="1">
      <alignment horizontal="center" vertical="center"/>
    </xf>
    <xf numFmtId="49" fontId="31" fillId="13" borderId="9" xfId="0" applyNumberFormat="1" applyFont="1" applyFill="1" applyBorder="1" applyAlignment="1">
      <alignment horizontal="center" vertical="center"/>
    </xf>
    <xf numFmtId="49" fontId="31" fillId="8" borderId="9" xfId="0" applyNumberFormat="1" applyFont="1" applyFill="1" applyBorder="1" applyAlignment="1">
      <alignment horizontal="center" vertical="center"/>
    </xf>
    <xf numFmtId="49" fontId="31" fillId="9" borderId="9" xfId="0" applyNumberFormat="1" applyFont="1" applyFill="1" applyBorder="1" applyAlignment="1">
      <alignment horizontal="center" vertical="center"/>
    </xf>
    <xf numFmtId="49" fontId="19" fillId="15" borderId="4" xfId="0" applyNumberFormat="1" applyFont="1" applyFill="1" applyBorder="1" applyAlignment="1">
      <alignment horizontal="left" vertical="center"/>
    </xf>
    <xf numFmtId="49" fontId="31" fillId="17" borderId="9" xfId="0" applyNumberFormat="1" applyFont="1" applyFill="1" applyBorder="1" applyAlignment="1">
      <alignment horizontal="center" vertical="center"/>
    </xf>
    <xf numFmtId="49" fontId="31" fillId="17" borderId="5" xfId="0" applyNumberFormat="1" applyFont="1" applyFill="1" applyBorder="1" applyAlignment="1">
      <alignment horizontal="center" vertical="center"/>
    </xf>
    <xf numFmtId="49" fontId="31" fillId="17" borderId="6" xfId="0" applyNumberFormat="1" applyFont="1" applyFill="1" applyBorder="1" applyAlignment="1">
      <alignment horizontal="center" vertical="center"/>
    </xf>
    <xf numFmtId="49" fontId="31" fillId="17" borderId="7" xfId="0" applyNumberFormat="1" applyFont="1" applyFill="1" applyBorder="1" applyAlignment="1">
      <alignment horizontal="center" vertical="center"/>
    </xf>
    <xf numFmtId="180" fontId="31" fillId="17" borderId="4" xfId="3" applyNumberFormat="1" applyFont="1" applyFill="1" applyBorder="1" applyAlignment="1">
      <alignment horizontal="right" vertical="center"/>
    </xf>
    <xf numFmtId="3" fontId="15" fillId="9" borderId="4" xfId="0" applyNumberFormat="1" applyFont="1" applyFill="1" applyBorder="1" applyAlignment="1">
      <alignment horizontal="right" vertical="center"/>
    </xf>
    <xf numFmtId="176" fontId="15" fillId="9" borderId="4" xfId="0" applyNumberFormat="1" applyFont="1" applyFill="1" applyBorder="1" applyAlignment="1">
      <alignment vertical="center"/>
    </xf>
    <xf numFmtId="180" fontId="31" fillId="17" borderId="4" xfId="3" applyNumberFormat="1" applyFont="1" applyFill="1" applyBorder="1" applyAlignment="1">
      <alignment vertical="center"/>
    </xf>
    <xf numFmtId="166" fontId="15" fillId="11" borderId="4" xfId="2" applyFont="1" applyFill="1" applyBorder="1" applyAlignment="1">
      <alignment vertical="center"/>
    </xf>
    <xf numFmtId="166" fontId="15" fillId="9" borderId="4" xfId="2" applyFont="1" applyFill="1" applyBorder="1" applyAlignment="1">
      <alignment vertical="center"/>
    </xf>
    <xf numFmtId="180" fontId="31" fillId="13" borderId="4" xfId="3" applyNumberFormat="1" applyFont="1" applyFill="1" applyBorder="1" applyAlignment="1">
      <alignment horizontal="right" vertical="center"/>
    </xf>
    <xf numFmtId="49" fontId="31" fillId="13" borderId="4" xfId="0" applyNumberFormat="1" applyFont="1" applyFill="1" applyBorder="1" applyAlignment="1">
      <alignment horizontal="right" vertical="center"/>
    </xf>
    <xf numFmtId="180" fontId="15" fillId="9" borderId="4" xfId="3" applyNumberFormat="1" applyFont="1" applyFill="1" applyBorder="1" applyAlignment="1">
      <alignment horizontal="right" vertical="center"/>
    </xf>
    <xf numFmtId="180" fontId="0" fillId="0" borderId="0" xfId="0" applyNumberFormat="1">
      <alignment vertical="center"/>
    </xf>
    <xf numFmtId="49" fontId="14" fillId="8" borderId="4" xfId="0" applyNumberFormat="1" applyFont="1" applyFill="1" applyBorder="1" applyAlignment="1">
      <alignment horizontal="center" vertical="center"/>
    </xf>
    <xf numFmtId="177" fontId="38" fillId="16" borderId="2" xfId="0" applyNumberFormat="1" applyFont="1" applyFill="1" applyBorder="1">
      <alignment vertical="center"/>
    </xf>
    <xf numFmtId="177" fontId="0" fillId="0" borderId="0" xfId="0" applyNumberFormat="1" applyFont="1">
      <alignment vertical="center"/>
    </xf>
    <xf numFmtId="177" fontId="13" fillId="0" borderId="0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38" fillId="0" borderId="0" xfId="0" applyNumberFormat="1" applyFont="1" applyFill="1" applyBorder="1">
      <alignment vertical="center"/>
    </xf>
    <xf numFmtId="177" fontId="10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6" fillId="16" borderId="10" xfId="0" applyFont="1" applyFill="1" applyBorder="1" applyAlignment="1">
      <alignment horizontal="center" vertical="center"/>
    </xf>
    <xf numFmtId="180" fontId="39" fillId="16" borderId="11" xfId="3" applyNumberFormat="1" applyFont="1" applyFill="1" applyBorder="1" applyAlignment="1">
      <alignment horizontal="center" vertical="center"/>
    </xf>
    <xf numFmtId="180" fontId="39" fillId="16" borderId="12" xfId="3" applyNumberFormat="1" applyFont="1" applyFill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32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 vertical="center"/>
    </xf>
    <xf numFmtId="0" fontId="33" fillId="16" borderId="15" xfId="0" applyFont="1" applyFill="1" applyBorder="1" applyAlignment="1">
      <alignment horizontal="center" vertical="center"/>
    </xf>
    <xf numFmtId="180" fontId="33" fillId="16" borderId="8" xfId="3" applyNumberFormat="1" applyFont="1" applyFill="1" applyBorder="1" applyAlignment="1">
      <alignment horizontal="center" vertical="center"/>
    </xf>
    <xf numFmtId="180" fontId="33" fillId="16" borderId="16" xfId="3" applyNumberFormat="1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166" fontId="33" fillId="0" borderId="16" xfId="0" applyNumberFormat="1" applyFont="1" applyFill="1" applyBorder="1" applyAlignment="1">
      <alignment horizontal="center" vertical="center"/>
    </xf>
    <xf numFmtId="0" fontId="33" fillId="0" borderId="17" xfId="0" applyFont="1" applyFill="1" applyBorder="1">
      <alignment vertical="center"/>
    </xf>
    <xf numFmtId="0" fontId="33" fillId="0" borderId="18" xfId="0" applyFont="1" applyFill="1" applyBorder="1">
      <alignment vertical="center"/>
    </xf>
    <xf numFmtId="0" fontId="33" fillId="0" borderId="18" xfId="0" applyFont="1" applyFill="1" applyBorder="1" applyAlignment="1">
      <alignment horizontal="center" vertical="center"/>
    </xf>
    <xf numFmtId="180" fontId="33" fillId="0" borderId="1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</cellXfs>
  <cellStyles count="4">
    <cellStyle name="Comma" xfId="3" builtinId="3"/>
    <cellStyle name="Comma [0]" xfId="2" builtinId="6"/>
    <cellStyle name="Currency [0]" xfId="1" builtinId="7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74"/>
  <sheetViews>
    <sheetView tabSelected="1" zoomScaleNormal="100" workbookViewId="0">
      <pane ySplit="3" topLeftCell="A4" activePane="bottomLeft" state="frozen"/>
      <selection pane="bottomLeft"/>
    </sheetView>
    <sheetView workbookViewId="1"/>
  </sheetViews>
  <sheetFormatPr defaultRowHeight="15.75"/>
  <cols>
    <col min="1" max="1" width="11.125" bestFit="1" customWidth="1"/>
    <col min="8" max="8" width="9" style="135"/>
    <col min="9" max="11" width="0" hidden="1" customWidth="1"/>
    <col min="12" max="12" width="13.375" customWidth="1"/>
    <col min="13" max="15" width="9" customWidth="1"/>
    <col min="16" max="17" width="9" hidden="1" customWidth="1"/>
    <col min="18" max="18" width="0" hidden="1" customWidth="1"/>
    <col min="19" max="21" width="9" hidden="1" customWidth="1"/>
    <col min="23" max="23" width="58.875" bestFit="1" customWidth="1"/>
    <col min="25" max="25" width="12.125" bestFit="1" customWidth="1"/>
    <col min="26" max="26" width="3.875" customWidth="1"/>
    <col min="27" max="27" width="12" customWidth="1"/>
    <col min="28" max="28" width="14.875" customWidth="1"/>
    <col min="29" max="29" width="11.5" customWidth="1"/>
  </cols>
  <sheetData>
    <row r="2" spans="1:39">
      <c r="B2" s="76" t="s">
        <v>127</v>
      </c>
      <c r="C2" s="114" t="s">
        <v>128</v>
      </c>
      <c r="D2" s="114"/>
      <c r="E2" s="114" t="s">
        <v>129</v>
      </c>
      <c r="F2" s="114"/>
      <c r="G2" s="114"/>
      <c r="H2" s="131" t="s">
        <v>130</v>
      </c>
      <c r="I2" s="77"/>
      <c r="J2" s="77"/>
      <c r="K2" s="77"/>
      <c r="L2" s="77" t="s">
        <v>131</v>
      </c>
      <c r="M2" s="166" t="s">
        <v>363</v>
      </c>
      <c r="N2" s="77"/>
      <c r="O2" s="77" t="s">
        <v>132</v>
      </c>
      <c r="P2" s="142"/>
      <c r="Q2" s="142"/>
      <c r="R2" s="142"/>
      <c r="S2" s="114" t="s">
        <v>133</v>
      </c>
      <c r="T2" s="114"/>
      <c r="U2" s="114"/>
      <c r="V2" s="145" t="s">
        <v>134</v>
      </c>
      <c r="W2" s="149" t="s">
        <v>360</v>
      </c>
      <c r="X2" s="78"/>
      <c r="Y2" s="180" t="s">
        <v>338</v>
      </c>
      <c r="Z2" s="181"/>
      <c r="AA2" s="181" t="s">
        <v>356</v>
      </c>
      <c r="AB2" s="181" t="s">
        <v>357</v>
      </c>
      <c r="AC2" s="182" t="s">
        <v>358</v>
      </c>
      <c r="AD2" s="78"/>
      <c r="AE2" s="78"/>
    </row>
    <row r="3" spans="1:39" s="129" customFormat="1">
      <c r="B3" s="130"/>
      <c r="C3" s="130"/>
      <c r="D3" s="130"/>
      <c r="E3" s="153" t="s">
        <v>355</v>
      </c>
      <c r="F3" s="154"/>
      <c r="G3" s="155"/>
      <c r="H3" s="162"/>
      <c r="I3" s="163"/>
      <c r="J3" s="163"/>
      <c r="K3" s="163"/>
      <c r="L3" s="163"/>
      <c r="M3" s="163"/>
      <c r="N3" s="163"/>
      <c r="O3" s="156">
        <v>54857281</v>
      </c>
      <c r="P3" s="159"/>
      <c r="Q3" s="159"/>
      <c r="R3" s="159"/>
      <c r="S3" s="130"/>
      <c r="T3" s="130"/>
      <c r="U3" s="130"/>
      <c r="V3" s="146"/>
      <c r="W3" s="148"/>
      <c r="X3" s="128"/>
      <c r="Y3" s="183">
        <f>O4+H4</f>
        <v>54857281</v>
      </c>
      <c r="Z3" s="140"/>
      <c r="AA3" s="140">
        <f>SUM(H4:H72)</f>
        <v>23996299</v>
      </c>
      <c r="AB3" s="140">
        <f>SUM(L4:L72)</f>
        <v>20183228</v>
      </c>
      <c r="AC3" s="184">
        <f>Y3+AB3-AA3</f>
        <v>51044210</v>
      </c>
      <c r="AD3" s="128"/>
      <c r="AE3" s="191"/>
      <c r="AF3" s="191"/>
      <c r="AG3" s="191"/>
      <c r="AH3" s="192"/>
      <c r="AI3" s="192"/>
      <c r="AJ3" s="191"/>
      <c r="AK3" s="192"/>
      <c r="AL3" s="191"/>
      <c r="AM3" s="191"/>
    </row>
    <row r="4" spans="1:39">
      <c r="B4" s="79" t="s">
        <v>135</v>
      </c>
      <c r="C4" s="109" t="s">
        <v>136</v>
      </c>
      <c r="D4" s="109"/>
      <c r="E4" s="109" t="s">
        <v>137</v>
      </c>
      <c r="F4" s="109"/>
      <c r="G4" s="109"/>
      <c r="H4" s="132">
        <v>334316</v>
      </c>
      <c r="I4" s="94"/>
      <c r="J4" s="94"/>
      <c r="K4" s="94"/>
      <c r="L4" s="94" t="s">
        <v>138</v>
      </c>
      <c r="M4" s="94"/>
      <c r="N4" s="94"/>
      <c r="O4" s="157">
        <v>54522965</v>
      </c>
      <c r="P4" s="158"/>
      <c r="Q4" s="158"/>
      <c r="R4" s="158"/>
      <c r="S4" s="108" t="s">
        <v>139</v>
      </c>
      <c r="T4" s="108"/>
      <c r="U4" s="108"/>
      <c r="V4" s="147" t="s">
        <v>140</v>
      </c>
      <c r="W4" s="150"/>
      <c r="X4" s="81"/>
      <c r="Y4" s="185"/>
      <c r="Z4" s="138"/>
      <c r="AA4" s="138"/>
      <c r="AB4" s="139"/>
      <c r="AC4" s="186">
        <f>O72</f>
        <v>51044210</v>
      </c>
      <c r="AD4" s="78"/>
      <c r="AE4" s="78"/>
    </row>
    <row r="5" spans="1:39">
      <c r="A5" s="165"/>
      <c r="B5" s="79" t="s">
        <v>141</v>
      </c>
      <c r="C5" s="109" t="s">
        <v>142</v>
      </c>
      <c r="D5" s="109"/>
      <c r="E5" s="109" t="s">
        <v>143</v>
      </c>
      <c r="F5" s="109"/>
      <c r="G5" s="109"/>
      <c r="H5" s="132" t="s">
        <v>138</v>
      </c>
      <c r="I5" s="94"/>
      <c r="J5" s="94"/>
      <c r="K5" s="94"/>
      <c r="L5" s="132">
        <v>3000000</v>
      </c>
      <c r="M5" s="94"/>
      <c r="N5" s="94"/>
      <c r="O5" s="157">
        <v>57522965</v>
      </c>
      <c r="P5" s="158"/>
      <c r="Q5" s="158"/>
      <c r="R5" s="158"/>
      <c r="S5" s="108" t="s">
        <v>144</v>
      </c>
      <c r="T5" s="108"/>
      <c r="U5" s="108"/>
      <c r="V5" s="147" t="s">
        <v>145</v>
      </c>
      <c r="W5" s="150"/>
      <c r="X5" s="78"/>
      <c r="Y5" s="187"/>
      <c r="Z5" s="188"/>
      <c r="AA5" s="188"/>
      <c r="AB5" s="189" t="s">
        <v>366</v>
      </c>
      <c r="AC5" s="190">
        <f>AC3-AC4</f>
        <v>0</v>
      </c>
      <c r="AD5" s="78"/>
      <c r="AE5" s="143"/>
      <c r="AF5" s="144"/>
      <c r="AG5" s="143"/>
      <c r="AH5" s="143"/>
      <c r="AI5" s="144"/>
      <c r="AJ5" s="144"/>
      <c r="AK5" s="144"/>
      <c r="AL5" s="144"/>
      <c r="AM5" s="144"/>
    </row>
    <row r="6" spans="1:39">
      <c r="B6" s="79" t="s">
        <v>146</v>
      </c>
      <c r="C6" s="109" t="s">
        <v>147</v>
      </c>
      <c r="D6" s="109"/>
      <c r="E6" s="109" t="s">
        <v>148</v>
      </c>
      <c r="F6" s="109"/>
      <c r="G6" s="109"/>
      <c r="H6" s="132">
        <v>120</v>
      </c>
      <c r="I6" s="94"/>
      <c r="J6" s="94"/>
      <c r="K6" s="94"/>
      <c r="L6" s="132" t="s">
        <v>138</v>
      </c>
      <c r="M6" s="94"/>
      <c r="N6" s="94"/>
      <c r="O6" s="157">
        <v>57522845</v>
      </c>
      <c r="P6" s="158"/>
      <c r="Q6" s="158"/>
      <c r="R6" s="158"/>
      <c r="S6" s="108" t="s">
        <v>149</v>
      </c>
      <c r="T6" s="108"/>
      <c r="U6" s="108"/>
      <c r="V6" s="147" t="s">
        <v>150</v>
      </c>
      <c r="W6" s="150"/>
      <c r="X6" s="78"/>
      <c r="Y6" s="78"/>
      <c r="Z6" s="78"/>
      <c r="AA6" s="78"/>
      <c r="AB6" s="78"/>
      <c r="AC6" s="78"/>
      <c r="AD6" s="78"/>
      <c r="AE6" s="78"/>
    </row>
    <row r="7" spans="1:39">
      <c r="B7" s="79" t="s">
        <v>151</v>
      </c>
      <c r="C7" s="109" t="s">
        <v>152</v>
      </c>
      <c r="D7" s="109"/>
      <c r="E7" s="109" t="s">
        <v>153</v>
      </c>
      <c r="F7" s="109"/>
      <c r="G7" s="109"/>
      <c r="H7" s="132">
        <v>601000</v>
      </c>
      <c r="I7" s="94"/>
      <c r="J7" s="94"/>
      <c r="K7" s="94"/>
      <c r="L7" s="132" t="s">
        <v>138</v>
      </c>
      <c r="M7" s="94"/>
      <c r="N7" s="94"/>
      <c r="O7" s="157">
        <v>56921845</v>
      </c>
      <c r="P7" s="158"/>
      <c r="Q7" s="158"/>
      <c r="R7" s="158"/>
      <c r="S7" s="108" t="s">
        <v>154</v>
      </c>
      <c r="T7" s="108"/>
      <c r="U7" s="108"/>
      <c r="V7" s="147" t="s">
        <v>155</v>
      </c>
      <c r="W7" s="150"/>
      <c r="X7" s="78"/>
      <c r="Y7" s="78"/>
      <c r="Z7" s="78"/>
      <c r="AA7" s="78"/>
      <c r="AB7" s="78"/>
      <c r="AC7" s="78"/>
      <c r="AD7" s="78"/>
      <c r="AE7" s="78"/>
    </row>
    <row r="8" spans="1:39">
      <c r="B8" s="79" t="s">
        <v>156</v>
      </c>
      <c r="C8" s="109" t="s">
        <v>136</v>
      </c>
      <c r="D8" s="109"/>
      <c r="E8" s="109" t="s">
        <v>157</v>
      </c>
      <c r="F8" s="109"/>
      <c r="G8" s="109"/>
      <c r="H8" s="132">
        <v>200065</v>
      </c>
      <c r="I8" s="94"/>
      <c r="J8" s="94"/>
      <c r="K8" s="94"/>
      <c r="L8" s="132" t="s">
        <v>138</v>
      </c>
      <c r="M8" s="94"/>
      <c r="N8" s="94"/>
      <c r="O8" s="157">
        <v>56721780</v>
      </c>
      <c r="P8" s="158"/>
      <c r="Q8" s="158"/>
      <c r="R8" s="158"/>
      <c r="S8" s="108" t="s">
        <v>139</v>
      </c>
      <c r="T8" s="108"/>
      <c r="U8" s="108"/>
      <c r="V8" s="147" t="s">
        <v>158</v>
      </c>
      <c r="W8" s="150"/>
      <c r="X8" s="78"/>
      <c r="Y8" s="78"/>
      <c r="Z8" s="78"/>
      <c r="AA8" s="78"/>
      <c r="AB8" s="78"/>
      <c r="AC8" s="78"/>
      <c r="AD8" s="78"/>
      <c r="AE8" s="78"/>
    </row>
    <row r="9" spans="1:39">
      <c r="B9" s="79" t="s">
        <v>159</v>
      </c>
      <c r="C9" s="109" t="s">
        <v>136</v>
      </c>
      <c r="D9" s="109"/>
      <c r="E9" s="109" t="s">
        <v>160</v>
      </c>
      <c r="F9" s="109"/>
      <c r="G9" s="109"/>
      <c r="H9" s="132">
        <v>20000</v>
      </c>
      <c r="I9" s="94"/>
      <c r="J9" s="94"/>
      <c r="K9" s="94"/>
      <c r="L9" s="132" t="s">
        <v>138</v>
      </c>
      <c r="M9" s="94"/>
      <c r="N9" s="94"/>
      <c r="O9" s="157">
        <v>56701780</v>
      </c>
      <c r="P9" s="158"/>
      <c r="Q9" s="158"/>
      <c r="R9" s="158"/>
      <c r="S9" s="108" t="s">
        <v>139</v>
      </c>
      <c r="T9" s="108"/>
      <c r="U9" s="108"/>
      <c r="V9" s="147" t="s">
        <v>161</v>
      </c>
      <c r="W9" s="150"/>
      <c r="X9" s="78"/>
      <c r="Y9" s="78"/>
      <c r="Z9" s="78"/>
      <c r="AA9" s="78"/>
      <c r="AB9" s="78"/>
      <c r="AC9" s="78"/>
      <c r="AD9" s="78"/>
      <c r="AE9" s="78"/>
    </row>
    <row r="10" spans="1:39">
      <c r="B10" s="79" t="s">
        <v>159</v>
      </c>
      <c r="C10" s="109" t="s">
        <v>136</v>
      </c>
      <c r="D10" s="109"/>
      <c r="E10" s="109" t="s">
        <v>162</v>
      </c>
      <c r="F10" s="109"/>
      <c r="G10" s="109"/>
      <c r="H10" s="132">
        <v>163000</v>
      </c>
      <c r="I10" s="94"/>
      <c r="J10" s="94"/>
      <c r="K10" s="94"/>
      <c r="L10" s="132" t="s">
        <v>138</v>
      </c>
      <c r="M10" s="94"/>
      <c r="N10" s="94"/>
      <c r="O10" s="157">
        <v>56538780</v>
      </c>
      <c r="P10" s="158"/>
      <c r="Q10" s="158"/>
      <c r="R10" s="158"/>
      <c r="S10" s="108" t="s">
        <v>139</v>
      </c>
      <c r="T10" s="108"/>
      <c r="U10" s="108"/>
      <c r="V10" s="147" t="s">
        <v>163</v>
      </c>
      <c r="W10" s="150"/>
      <c r="X10" s="78"/>
      <c r="Y10" s="78"/>
      <c r="Z10" s="78"/>
      <c r="AA10" s="78"/>
      <c r="AB10" s="78"/>
      <c r="AC10" s="78"/>
      <c r="AD10" s="78"/>
      <c r="AE10" s="78"/>
    </row>
    <row r="11" spans="1:39">
      <c r="B11" s="79" t="s">
        <v>164</v>
      </c>
      <c r="C11" s="109" t="s">
        <v>142</v>
      </c>
      <c r="D11" s="109"/>
      <c r="E11" s="109" t="s">
        <v>165</v>
      </c>
      <c r="F11" s="109"/>
      <c r="G11" s="109"/>
      <c r="H11" s="132" t="s">
        <v>138</v>
      </c>
      <c r="I11" s="94"/>
      <c r="J11" s="94"/>
      <c r="K11" s="94"/>
      <c r="L11" s="132">
        <v>250000</v>
      </c>
      <c r="M11" s="94"/>
      <c r="N11" s="94"/>
      <c r="O11" s="157">
        <v>56788780</v>
      </c>
      <c r="P11" s="158"/>
      <c r="Q11" s="158"/>
      <c r="R11" s="158"/>
      <c r="S11" s="108" t="s">
        <v>166</v>
      </c>
      <c r="T11" s="108"/>
      <c r="U11" s="108"/>
      <c r="V11" s="147" t="s">
        <v>167</v>
      </c>
      <c r="W11" s="150"/>
      <c r="X11" s="78"/>
      <c r="Y11" s="78"/>
      <c r="Z11" s="78"/>
      <c r="AA11" s="78"/>
      <c r="AB11" s="78"/>
      <c r="AC11" s="78"/>
      <c r="AD11" s="78"/>
      <c r="AE11" s="78"/>
    </row>
    <row r="12" spans="1:39">
      <c r="B12" s="79" t="s">
        <v>168</v>
      </c>
      <c r="C12" s="109" t="s">
        <v>147</v>
      </c>
      <c r="D12" s="109"/>
      <c r="E12" s="109" t="s">
        <v>148</v>
      </c>
      <c r="F12" s="109"/>
      <c r="G12" s="109"/>
      <c r="H12" s="132">
        <v>120</v>
      </c>
      <c r="I12" s="94"/>
      <c r="J12" s="94"/>
      <c r="K12" s="94"/>
      <c r="L12" s="132" t="s">
        <v>138</v>
      </c>
      <c r="M12" s="94"/>
      <c r="N12" s="94"/>
      <c r="O12" s="157">
        <v>56788660</v>
      </c>
      <c r="P12" s="158"/>
      <c r="Q12" s="158"/>
      <c r="R12" s="158"/>
      <c r="S12" s="108" t="s">
        <v>149</v>
      </c>
      <c r="T12" s="108"/>
      <c r="U12" s="108"/>
      <c r="V12" s="147" t="s">
        <v>169</v>
      </c>
      <c r="W12" s="150"/>
      <c r="X12" s="78"/>
      <c r="Y12" s="78"/>
      <c r="Z12" s="78"/>
      <c r="AA12" s="78"/>
      <c r="AB12" s="78"/>
      <c r="AC12" s="78"/>
      <c r="AD12" s="78"/>
      <c r="AE12" s="78"/>
    </row>
    <row r="13" spans="1:39">
      <c r="B13" s="79" t="s">
        <v>168</v>
      </c>
      <c r="C13" s="109" t="s">
        <v>170</v>
      </c>
      <c r="D13" s="109"/>
      <c r="E13" s="109" t="s">
        <v>171</v>
      </c>
      <c r="F13" s="109"/>
      <c r="G13" s="109"/>
      <c r="H13" s="132" t="s">
        <v>138</v>
      </c>
      <c r="I13" s="94"/>
      <c r="J13" s="94"/>
      <c r="K13" s="94"/>
      <c r="L13" s="132">
        <v>200000</v>
      </c>
      <c r="M13" s="94"/>
      <c r="N13" s="94"/>
      <c r="O13" s="157">
        <v>56988660</v>
      </c>
      <c r="P13" s="158"/>
      <c r="Q13" s="158"/>
      <c r="R13" s="158"/>
      <c r="S13" s="108" t="s">
        <v>172</v>
      </c>
      <c r="T13" s="108"/>
      <c r="U13" s="108"/>
      <c r="V13" s="147" t="s">
        <v>173</v>
      </c>
      <c r="W13" s="150"/>
      <c r="X13" s="78"/>
      <c r="Y13" s="78"/>
      <c r="Z13" s="78"/>
      <c r="AA13" s="78"/>
      <c r="AB13" s="78"/>
      <c r="AC13" s="78"/>
      <c r="AD13" s="78"/>
      <c r="AE13" s="78"/>
    </row>
    <row r="14" spans="1:39">
      <c r="B14" s="79" t="s">
        <v>174</v>
      </c>
      <c r="C14" s="109" t="s">
        <v>142</v>
      </c>
      <c r="D14" s="109"/>
      <c r="E14" s="109" t="s">
        <v>175</v>
      </c>
      <c r="F14" s="109"/>
      <c r="G14" s="109"/>
      <c r="H14" s="132" t="s">
        <v>138</v>
      </c>
      <c r="I14" s="94"/>
      <c r="J14" s="94"/>
      <c r="K14" s="94"/>
      <c r="L14" s="132">
        <v>250000</v>
      </c>
      <c r="M14" s="94"/>
      <c r="N14" s="94"/>
      <c r="O14" s="157">
        <v>57238660</v>
      </c>
      <c r="P14" s="158"/>
      <c r="Q14" s="158"/>
      <c r="R14" s="158"/>
      <c r="S14" s="108" t="s">
        <v>176</v>
      </c>
      <c r="T14" s="108"/>
      <c r="U14" s="108"/>
      <c r="V14" s="147" t="s">
        <v>177</v>
      </c>
      <c r="W14" s="150"/>
      <c r="X14" s="78"/>
      <c r="Y14" s="78"/>
      <c r="Z14" s="78"/>
      <c r="AA14" s="78"/>
      <c r="AB14" s="78"/>
      <c r="AC14" s="78"/>
      <c r="AD14" s="78"/>
      <c r="AE14" s="78"/>
    </row>
    <row r="15" spans="1:39">
      <c r="B15" s="79" t="s">
        <v>178</v>
      </c>
      <c r="C15" s="109" t="s">
        <v>142</v>
      </c>
      <c r="D15" s="109"/>
      <c r="E15" s="109" t="s">
        <v>179</v>
      </c>
      <c r="F15" s="109"/>
      <c r="G15" s="109"/>
      <c r="H15" s="132" t="s">
        <v>138</v>
      </c>
      <c r="I15" s="94"/>
      <c r="J15" s="94"/>
      <c r="K15" s="94"/>
      <c r="L15" s="132">
        <v>160000</v>
      </c>
      <c r="M15" s="94"/>
      <c r="N15" s="94"/>
      <c r="O15" s="157">
        <v>57398660</v>
      </c>
      <c r="P15" s="158"/>
      <c r="Q15" s="158"/>
      <c r="R15" s="158"/>
      <c r="S15" s="108" t="s">
        <v>180</v>
      </c>
      <c r="T15" s="108"/>
      <c r="U15" s="108"/>
      <c r="V15" s="147" t="s">
        <v>181</v>
      </c>
      <c r="W15" s="150"/>
      <c r="X15" s="78"/>
      <c r="Y15" s="78"/>
      <c r="Z15" s="78"/>
      <c r="AA15" s="78"/>
      <c r="AB15" s="78"/>
      <c r="AC15" s="78"/>
      <c r="AD15" s="78"/>
      <c r="AE15" s="78"/>
    </row>
    <row r="16" spans="1:39">
      <c r="B16" s="79" t="s">
        <v>182</v>
      </c>
      <c r="C16" s="109" t="s">
        <v>142</v>
      </c>
      <c r="D16" s="109"/>
      <c r="E16" s="109" t="s">
        <v>183</v>
      </c>
      <c r="F16" s="109"/>
      <c r="G16" s="109"/>
      <c r="H16" s="132" t="s">
        <v>138</v>
      </c>
      <c r="I16" s="94"/>
      <c r="J16" s="94"/>
      <c r="K16" s="94"/>
      <c r="L16" s="132">
        <v>200000</v>
      </c>
      <c r="M16" s="94"/>
      <c r="N16" s="94"/>
      <c r="O16" s="157">
        <v>57598660</v>
      </c>
      <c r="P16" s="158"/>
      <c r="Q16" s="158"/>
      <c r="R16" s="158"/>
      <c r="S16" s="108" t="s">
        <v>184</v>
      </c>
      <c r="T16" s="108"/>
      <c r="U16" s="108"/>
      <c r="V16" s="147" t="s">
        <v>185</v>
      </c>
      <c r="W16" s="150"/>
      <c r="X16" s="78"/>
      <c r="Y16" s="78"/>
      <c r="Z16" s="78"/>
      <c r="AA16" s="78"/>
      <c r="AB16" s="78"/>
      <c r="AC16" s="78"/>
      <c r="AD16" s="78"/>
      <c r="AE16" s="78"/>
    </row>
    <row r="17" spans="2:31">
      <c r="B17" s="79" t="s">
        <v>186</v>
      </c>
      <c r="C17" s="109" t="s">
        <v>136</v>
      </c>
      <c r="D17" s="109"/>
      <c r="E17" s="109" t="s">
        <v>187</v>
      </c>
      <c r="F17" s="109"/>
      <c r="G17" s="109"/>
      <c r="H17" s="132">
        <v>21140</v>
      </c>
      <c r="I17" s="94"/>
      <c r="J17" s="94"/>
      <c r="K17" s="94"/>
      <c r="L17" s="132" t="s">
        <v>138</v>
      </c>
      <c r="M17" s="94"/>
      <c r="N17" s="94"/>
      <c r="O17" s="157">
        <v>57577520</v>
      </c>
      <c r="P17" s="158"/>
      <c r="Q17" s="158"/>
      <c r="R17" s="158"/>
      <c r="S17" s="108" t="s">
        <v>139</v>
      </c>
      <c r="T17" s="108"/>
      <c r="U17" s="108"/>
      <c r="V17" s="147" t="s">
        <v>188</v>
      </c>
      <c r="W17" s="150"/>
      <c r="X17" s="78"/>
      <c r="Y17" s="78"/>
      <c r="Z17" s="78"/>
      <c r="AA17" s="78"/>
      <c r="AB17" s="78"/>
      <c r="AC17" s="78"/>
      <c r="AD17" s="78"/>
      <c r="AE17" s="78"/>
    </row>
    <row r="18" spans="2:31">
      <c r="B18" s="79" t="s">
        <v>186</v>
      </c>
      <c r="C18" s="109" t="s">
        <v>152</v>
      </c>
      <c r="D18" s="109"/>
      <c r="E18" s="109" t="s">
        <v>189</v>
      </c>
      <c r="F18" s="109"/>
      <c r="G18" s="109"/>
      <c r="H18" s="132">
        <v>746800</v>
      </c>
      <c r="I18" s="94"/>
      <c r="J18" s="94"/>
      <c r="K18" s="94"/>
      <c r="L18" s="132" t="s">
        <v>138</v>
      </c>
      <c r="M18" s="94"/>
      <c r="N18" s="94"/>
      <c r="O18" s="157">
        <v>56830720</v>
      </c>
      <c r="P18" s="158"/>
      <c r="Q18" s="158"/>
      <c r="R18" s="158"/>
      <c r="S18" s="108" t="s">
        <v>154</v>
      </c>
      <c r="T18" s="108"/>
      <c r="U18" s="108"/>
      <c r="V18" s="147" t="s">
        <v>190</v>
      </c>
      <c r="W18" s="150"/>
      <c r="X18" s="78"/>
      <c r="Y18" s="78"/>
      <c r="Z18" s="78"/>
      <c r="AA18" s="78"/>
      <c r="AB18" s="78"/>
      <c r="AC18" s="78"/>
      <c r="AD18" s="78"/>
      <c r="AE18" s="78"/>
    </row>
    <row r="19" spans="2:31">
      <c r="B19" s="79" t="s">
        <v>186</v>
      </c>
      <c r="C19" s="109" t="s">
        <v>147</v>
      </c>
      <c r="D19" s="109"/>
      <c r="E19" s="109" t="s">
        <v>148</v>
      </c>
      <c r="F19" s="109"/>
      <c r="G19" s="109"/>
      <c r="H19" s="132">
        <v>80</v>
      </c>
      <c r="I19" s="94"/>
      <c r="J19" s="94"/>
      <c r="K19" s="94"/>
      <c r="L19" s="132" t="s">
        <v>138</v>
      </c>
      <c r="M19" s="94"/>
      <c r="N19" s="94"/>
      <c r="O19" s="157">
        <v>56830640</v>
      </c>
      <c r="P19" s="158"/>
      <c r="Q19" s="158"/>
      <c r="R19" s="158"/>
      <c r="S19" s="108" t="s">
        <v>149</v>
      </c>
      <c r="T19" s="108"/>
      <c r="U19" s="108"/>
      <c r="V19" s="147" t="s">
        <v>191</v>
      </c>
      <c r="W19" s="150"/>
      <c r="X19" s="78"/>
      <c r="Y19" s="78"/>
      <c r="Z19" s="78"/>
      <c r="AA19" s="78"/>
      <c r="AB19" s="78"/>
      <c r="AC19" s="78"/>
      <c r="AD19" s="78"/>
      <c r="AE19" s="78"/>
    </row>
    <row r="20" spans="2:31">
      <c r="B20" s="79" t="s">
        <v>192</v>
      </c>
      <c r="C20" s="109" t="s">
        <v>142</v>
      </c>
      <c r="D20" s="109"/>
      <c r="E20" s="109" t="s">
        <v>193</v>
      </c>
      <c r="F20" s="109"/>
      <c r="G20" s="109"/>
      <c r="H20" s="132" t="s">
        <v>138</v>
      </c>
      <c r="I20" s="94"/>
      <c r="J20" s="94"/>
      <c r="K20" s="94"/>
      <c r="L20" s="132">
        <v>200000</v>
      </c>
      <c r="M20" s="94"/>
      <c r="N20" s="94"/>
      <c r="O20" s="157">
        <v>57030640</v>
      </c>
      <c r="P20" s="158"/>
      <c r="Q20" s="158"/>
      <c r="R20" s="158"/>
      <c r="S20" s="108" t="s">
        <v>194</v>
      </c>
      <c r="T20" s="108"/>
      <c r="U20" s="108"/>
      <c r="V20" s="147" t="s">
        <v>195</v>
      </c>
      <c r="W20" s="150"/>
      <c r="X20" s="78"/>
      <c r="Y20" s="78"/>
      <c r="Z20" s="78"/>
      <c r="AA20" s="78"/>
      <c r="AB20" s="78"/>
      <c r="AC20" s="78"/>
      <c r="AD20" s="78"/>
      <c r="AE20" s="78"/>
    </row>
    <row r="21" spans="2:31">
      <c r="B21" s="79" t="s">
        <v>196</v>
      </c>
      <c r="C21" s="109" t="s">
        <v>197</v>
      </c>
      <c r="D21" s="109"/>
      <c r="E21" s="109" t="s">
        <v>198</v>
      </c>
      <c r="F21" s="109"/>
      <c r="G21" s="109"/>
      <c r="H21" s="132" t="s">
        <v>138</v>
      </c>
      <c r="I21" s="94"/>
      <c r="J21" s="94"/>
      <c r="K21" s="94"/>
      <c r="L21" s="132">
        <v>11946</v>
      </c>
      <c r="M21" s="94"/>
      <c r="N21" s="94"/>
      <c r="O21" s="157">
        <v>57042586</v>
      </c>
      <c r="P21" s="158"/>
      <c r="Q21" s="158"/>
      <c r="R21" s="158"/>
      <c r="S21" s="108" t="s">
        <v>149</v>
      </c>
      <c r="T21" s="108"/>
      <c r="U21" s="108"/>
      <c r="V21" s="147" t="s">
        <v>199</v>
      </c>
      <c r="W21" s="150"/>
      <c r="X21" s="78"/>
      <c r="Y21" s="78"/>
      <c r="Z21" s="78"/>
      <c r="AA21" s="78"/>
      <c r="AB21" s="78"/>
      <c r="AC21" s="78"/>
      <c r="AD21" s="78"/>
      <c r="AE21" s="78"/>
    </row>
    <row r="22" spans="2:31">
      <c r="B22" s="79" t="s">
        <v>200</v>
      </c>
      <c r="C22" s="109" t="s">
        <v>201</v>
      </c>
      <c r="D22" s="109"/>
      <c r="E22" s="109" t="s">
        <v>202</v>
      </c>
      <c r="F22" s="109"/>
      <c r="G22" s="109"/>
      <c r="H22" s="132" t="s">
        <v>138</v>
      </c>
      <c r="I22" s="94"/>
      <c r="J22" s="94"/>
      <c r="K22" s="94"/>
      <c r="L22" s="132">
        <v>291825</v>
      </c>
      <c r="M22" s="94"/>
      <c r="N22" s="94"/>
      <c r="O22" s="157">
        <v>57334411</v>
      </c>
      <c r="P22" s="158"/>
      <c r="Q22" s="158"/>
      <c r="R22" s="158"/>
      <c r="S22" s="108" t="s">
        <v>149</v>
      </c>
      <c r="T22" s="108"/>
      <c r="U22" s="108"/>
      <c r="V22" s="147" t="s">
        <v>203</v>
      </c>
      <c r="W22" s="150"/>
      <c r="X22" s="78"/>
      <c r="Y22" s="78"/>
      <c r="Z22" s="78"/>
      <c r="AA22" s="78"/>
      <c r="AB22" s="78"/>
      <c r="AC22" s="78"/>
      <c r="AD22" s="78"/>
      <c r="AE22" s="78"/>
    </row>
    <row r="23" spans="2:31">
      <c r="B23" s="79" t="s">
        <v>204</v>
      </c>
      <c r="C23" s="109" t="s">
        <v>136</v>
      </c>
      <c r="D23" s="109"/>
      <c r="E23" s="109" t="s">
        <v>205</v>
      </c>
      <c r="F23" s="109"/>
      <c r="G23" s="109"/>
      <c r="H23" s="132">
        <v>204731</v>
      </c>
      <c r="I23" s="94"/>
      <c r="J23" s="94"/>
      <c r="K23" s="94"/>
      <c r="L23" s="132" t="s">
        <v>138</v>
      </c>
      <c r="M23" s="94"/>
      <c r="N23" s="94"/>
      <c r="O23" s="157">
        <v>57129680</v>
      </c>
      <c r="P23" s="158"/>
      <c r="Q23" s="158"/>
      <c r="R23" s="158"/>
      <c r="S23" s="108" t="s">
        <v>139</v>
      </c>
      <c r="T23" s="108"/>
      <c r="U23" s="108"/>
      <c r="V23" s="147" t="s">
        <v>206</v>
      </c>
      <c r="W23" s="150"/>
      <c r="X23" s="78"/>
      <c r="Y23" s="78"/>
      <c r="Z23" s="78"/>
      <c r="AA23" s="78"/>
      <c r="AB23" s="78"/>
      <c r="AC23" s="78"/>
      <c r="AD23" s="78"/>
      <c r="AE23" s="78"/>
    </row>
    <row r="24" spans="2:31">
      <c r="B24" s="79" t="s">
        <v>207</v>
      </c>
      <c r="C24" s="109" t="s">
        <v>201</v>
      </c>
      <c r="D24" s="109"/>
      <c r="E24" s="112" t="s">
        <v>208</v>
      </c>
      <c r="F24" s="112"/>
      <c r="G24" s="112"/>
      <c r="H24" s="132" t="s">
        <v>138</v>
      </c>
      <c r="I24" s="94"/>
      <c r="J24" s="94"/>
      <c r="K24" s="94"/>
      <c r="L24" s="132">
        <v>120720</v>
      </c>
      <c r="M24" s="94"/>
      <c r="N24" s="94"/>
      <c r="O24" s="157">
        <v>57250400</v>
      </c>
      <c r="P24" s="158"/>
      <c r="Q24" s="158"/>
      <c r="R24" s="158"/>
      <c r="S24" s="108" t="s">
        <v>149</v>
      </c>
      <c r="T24" s="108"/>
      <c r="U24" s="108"/>
      <c r="V24" s="147" t="s">
        <v>209</v>
      </c>
      <c r="W24" s="150"/>
      <c r="X24" s="78"/>
      <c r="Y24" s="78"/>
      <c r="Z24" s="78"/>
      <c r="AA24" s="78"/>
      <c r="AB24" s="78"/>
      <c r="AC24" s="78"/>
      <c r="AD24" s="78"/>
      <c r="AE24" s="78"/>
    </row>
    <row r="25" spans="2:31">
      <c r="B25" s="79" t="s">
        <v>210</v>
      </c>
      <c r="C25" s="109" t="s">
        <v>147</v>
      </c>
      <c r="D25" s="109"/>
      <c r="E25" s="109" t="s">
        <v>148</v>
      </c>
      <c r="F25" s="109"/>
      <c r="G25" s="109"/>
      <c r="H25" s="132">
        <v>120</v>
      </c>
      <c r="I25" s="94"/>
      <c r="J25" s="94"/>
      <c r="K25" s="94"/>
      <c r="L25" s="132" t="s">
        <v>138</v>
      </c>
      <c r="M25" s="94"/>
      <c r="N25" s="94"/>
      <c r="O25" s="157">
        <v>57250280</v>
      </c>
      <c r="P25" s="158"/>
      <c r="Q25" s="158"/>
      <c r="R25" s="158"/>
      <c r="S25" s="108" t="s">
        <v>149</v>
      </c>
      <c r="T25" s="108"/>
      <c r="U25" s="108"/>
      <c r="V25" s="147" t="s">
        <v>211</v>
      </c>
      <c r="W25" s="150"/>
      <c r="X25" s="78"/>
      <c r="Y25" s="78"/>
      <c r="Z25" s="78"/>
      <c r="AA25" s="78"/>
      <c r="AB25" s="78"/>
      <c r="AC25" s="78"/>
      <c r="AD25" s="78"/>
      <c r="AE25" s="78"/>
    </row>
    <row r="26" spans="2:31">
      <c r="B26" s="79" t="s">
        <v>212</v>
      </c>
      <c r="C26" s="111" t="s">
        <v>152</v>
      </c>
      <c r="D26" s="111"/>
      <c r="E26" s="111" t="s">
        <v>213</v>
      </c>
      <c r="F26" s="111"/>
      <c r="G26" s="111"/>
      <c r="H26" s="133">
        <v>4900</v>
      </c>
      <c r="I26" s="96"/>
      <c r="J26" s="96"/>
      <c r="K26" s="96"/>
      <c r="L26" s="132" t="s">
        <v>138</v>
      </c>
      <c r="M26" s="94"/>
      <c r="N26" s="94"/>
      <c r="O26" s="157">
        <v>57245380</v>
      </c>
      <c r="P26" s="158"/>
      <c r="Q26" s="158"/>
      <c r="R26" s="158"/>
      <c r="S26" s="108" t="s">
        <v>154</v>
      </c>
      <c r="T26" s="108"/>
      <c r="U26" s="108"/>
      <c r="V26" s="147" t="s">
        <v>214</v>
      </c>
      <c r="W26" s="152" t="s">
        <v>364</v>
      </c>
      <c r="X26" s="78"/>
      <c r="Y26" s="78"/>
      <c r="Z26" s="78"/>
      <c r="AA26" s="78"/>
      <c r="AB26" s="78"/>
      <c r="AC26" s="78"/>
      <c r="AD26" s="78"/>
      <c r="AE26" s="78"/>
    </row>
    <row r="27" spans="2:31">
      <c r="B27" s="79" t="s">
        <v>215</v>
      </c>
      <c r="C27" s="109" t="s">
        <v>147</v>
      </c>
      <c r="D27" s="109"/>
      <c r="E27" s="109" t="s">
        <v>148</v>
      </c>
      <c r="F27" s="109"/>
      <c r="G27" s="109"/>
      <c r="H27" s="132">
        <v>40</v>
      </c>
      <c r="I27" s="94"/>
      <c r="J27" s="94"/>
      <c r="K27" s="94"/>
      <c r="L27" s="132" t="s">
        <v>138</v>
      </c>
      <c r="M27" s="94"/>
      <c r="N27" s="94"/>
      <c r="O27" s="157">
        <v>57245340</v>
      </c>
      <c r="P27" s="158"/>
      <c r="Q27" s="158"/>
      <c r="R27" s="158"/>
      <c r="S27" s="108" t="s">
        <v>149</v>
      </c>
      <c r="T27" s="108"/>
      <c r="U27" s="108"/>
      <c r="V27" s="147" t="s">
        <v>216</v>
      </c>
      <c r="W27" s="150"/>
      <c r="X27" s="78"/>
      <c r="Y27" s="78"/>
      <c r="Z27" s="78"/>
      <c r="AA27" s="78"/>
      <c r="AB27" s="78"/>
      <c r="AC27" s="78"/>
      <c r="AD27" s="78"/>
      <c r="AE27" s="78"/>
    </row>
    <row r="28" spans="2:31">
      <c r="B28" s="79" t="s">
        <v>217</v>
      </c>
      <c r="C28" s="111" t="s">
        <v>218</v>
      </c>
      <c r="D28" s="111"/>
      <c r="E28" s="111" t="s">
        <v>219</v>
      </c>
      <c r="F28" s="111"/>
      <c r="G28" s="111"/>
      <c r="H28" s="133">
        <v>500000</v>
      </c>
      <c r="I28" s="96"/>
      <c r="J28" s="96"/>
      <c r="K28" s="96"/>
      <c r="L28" s="132" t="s">
        <v>138</v>
      </c>
      <c r="M28" s="94"/>
      <c r="N28" s="94"/>
      <c r="O28" s="157">
        <v>56745340</v>
      </c>
      <c r="P28" s="158"/>
      <c r="Q28" s="158"/>
      <c r="R28" s="158"/>
      <c r="S28" s="108" t="s">
        <v>154</v>
      </c>
      <c r="T28" s="108"/>
      <c r="U28" s="108"/>
      <c r="V28" s="147" t="s">
        <v>220</v>
      </c>
      <c r="W28" s="152" t="s">
        <v>365</v>
      </c>
      <c r="X28" s="78"/>
      <c r="Y28" s="78"/>
      <c r="Z28" s="78"/>
      <c r="AA28" s="78"/>
      <c r="AB28" s="78"/>
      <c r="AC28" s="78"/>
      <c r="AD28" s="78"/>
      <c r="AE28" s="78"/>
    </row>
    <row r="29" spans="2:31">
      <c r="B29" s="79" t="s">
        <v>221</v>
      </c>
      <c r="C29" s="109" t="s">
        <v>147</v>
      </c>
      <c r="D29" s="109"/>
      <c r="E29" s="109" t="s">
        <v>148</v>
      </c>
      <c r="F29" s="109"/>
      <c r="G29" s="109"/>
      <c r="H29" s="132">
        <v>20</v>
      </c>
      <c r="I29" s="94"/>
      <c r="J29" s="94"/>
      <c r="K29" s="94"/>
      <c r="L29" s="132" t="s">
        <v>138</v>
      </c>
      <c r="M29" s="94"/>
      <c r="N29" s="94"/>
      <c r="O29" s="157">
        <v>56745320</v>
      </c>
      <c r="P29" s="158"/>
      <c r="Q29" s="158"/>
      <c r="R29" s="158"/>
      <c r="S29" s="108" t="s">
        <v>149</v>
      </c>
      <c r="T29" s="108"/>
      <c r="U29" s="108"/>
      <c r="V29" s="147" t="s">
        <v>222</v>
      </c>
      <c r="W29" s="150"/>
      <c r="X29" s="78"/>
      <c r="Y29" s="78"/>
      <c r="Z29" s="78"/>
      <c r="AA29" s="78"/>
      <c r="AB29" s="78"/>
      <c r="AC29" s="78"/>
      <c r="AD29" s="78"/>
      <c r="AE29" s="78"/>
    </row>
    <row r="30" spans="2:31">
      <c r="B30" s="79" t="s">
        <v>223</v>
      </c>
      <c r="C30" s="109" t="s">
        <v>197</v>
      </c>
      <c r="D30" s="109"/>
      <c r="E30" s="109" t="s">
        <v>198</v>
      </c>
      <c r="F30" s="109"/>
      <c r="G30" s="109"/>
      <c r="H30" s="132" t="s">
        <v>138</v>
      </c>
      <c r="I30" s="94"/>
      <c r="J30" s="94"/>
      <c r="K30" s="94"/>
      <c r="L30" s="132">
        <v>12052</v>
      </c>
      <c r="M30" s="94"/>
      <c r="N30" s="94"/>
      <c r="O30" s="157">
        <v>56757372</v>
      </c>
      <c r="P30" s="158"/>
      <c r="Q30" s="158"/>
      <c r="R30" s="158"/>
      <c r="S30" s="108" t="s">
        <v>149</v>
      </c>
      <c r="T30" s="108"/>
      <c r="U30" s="108"/>
      <c r="V30" s="147" t="s">
        <v>224</v>
      </c>
      <c r="W30" s="150"/>
      <c r="X30" s="78"/>
      <c r="Y30" s="78"/>
      <c r="Z30" s="78"/>
      <c r="AA30" s="78"/>
      <c r="AB30" s="78"/>
      <c r="AC30" s="78"/>
      <c r="AD30" s="78"/>
      <c r="AE30" s="78"/>
    </row>
    <row r="31" spans="2:31">
      <c r="B31" s="79" t="s">
        <v>225</v>
      </c>
      <c r="C31" s="109" t="s">
        <v>226</v>
      </c>
      <c r="D31" s="109"/>
      <c r="E31" s="109" t="s">
        <v>227</v>
      </c>
      <c r="F31" s="109"/>
      <c r="G31" s="109"/>
      <c r="H31" s="132">
        <v>64370</v>
      </c>
      <c r="I31" s="94"/>
      <c r="J31" s="94"/>
      <c r="K31" s="94"/>
      <c r="L31" s="132" t="s">
        <v>138</v>
      </c>
      <c r="M31" s="94"/>
      <c r="N31" s="94"/>
      <c r="O31" s="157">
        <v>56693002</v>
      </c>
      <c r="P31" s="158"/>
      <c r="Q31" s="158"/>
      <c r="R31" s="158"/>
      <c r="S31" s="108" t="s">
        <v>154</v>
      </c>
      <c r="T31" s="108"/>
      <c r="U31" s="108"/>
      <c r="V31" s="147" t="s">
        <v>228</v>
      </c>
      <c r="W31" s="150"/>
      <c r="X31" s="78"/>
      <c r="Y31" s="78"/>
      <c r="Z31" s="78"/>
      <c r="AA31" s="78"/>
      <c r="AB31" s="78"/>
      <c r="AC31" s="78"/>
      <c r="AD31" s="78"/>
      <c r="AE31" s="78"/>
    </row>
    <row r="32" spans="2:31">
      <c r="B32" s="79" t="s">
        <v>229</v>
      </c>
      <c r="C32" s="109" t="s">
        <v>136</v>
      </c>
      <c r="D32" s="109"/>
      <c r="E32" s="109" t="s">
        <v>230</v>
      </c>
      <c r="F32" s="109"/>
      <c r="G32" s="109"/>
      <c r="H32" s="132">
        <v>127000</v>
      </c>
      <c r="I32" s="94"/>
      <c r="J32" s="94"/>
      <c r="K32" s="94"/>
      <c r="L32" s="132" t="s">
        <v>138</v>
      </c>
      <c r="M32" s="94"/>
      <c r="N32" s="94"/>
      <c r="O32" s="157">
        <v>56566002</v>
      </c>
      <c r="P32" s="158"/>
      <c r="Q32" s="158"/>
      <c r="R32" s="158"/>
      <c r="S32" s="108" t="s">
        <v>139</v>
      </c>
      <c r="T32" s="108"/>
      <c r="U32" s="108"/>
      <c r="V32" s="147" t="s">
        <v>231</v>
      </c>
      <c r="W32" s="150"/>
      <c r="X32" s="78"/>
      <c r="Y32" s="78"/>
      <c r="Z32" s="78"/>
      <c r="AA32" s="78"/>
      <c r="AB32" s="78"/>
      <c r="AC32" s="78"/>
      <c r="AD32" s="78"/>
      <c r="AE32" s="78"/>
    </row>
    <row r="33" spans="2:33">
      <c r="B33" s="79" t="s">
        <v>232</v>
      </c>
      <c r="C33" s="109" t="s">
        <v>233</v>
      </c>
      <c r="D33" s="109"/>
      <c r="E33" s="109" t="s">
        <v>234</v>
      </c>
      <c r="F33" s="109"/>
      <c r="G33" s="109"/>
      <c r="H33" s="132" t="s">
        <v>138</v>
      </c>
      <c r="I33" s="94"/>
      <c r="J33" s="94"/>
      <c r="K33" s="94"/>
      <c r="L33" s="132">
        <v>700000</v>
      </c>
      <c r="M33" s="94"/>
      <c r="N33" s="94"/>
      <c r="O33" s="157">
        <v>57266002</v>
      </c>
      <c r="P33" s="158"/>
      <c r="Q33" s="158"/>
      <c r="R33" s="158"/>
      <c r="S33" s="108" t="s">
        <v>235</v>
      </c>
      <c r="T33" s="108"/>
      <c r="U33" s="108"/>
      <c r="V33" s="147" t="s">
        <v>236</v>
      </c>
      <c r="W33" s="150"/>
      <c r="X33" s="78"/>
      <c r="Y33" s="78"/>
      <c r="Z33" s="78"/>
      <c r="AA33" s="78"/>
      <c r="AB33" s="78"/>
      <c r="AC33" s="78"/>
      <c r="AD33" s="78"/>
      <c r="AE33" s="78"/>
    </row>
    <row r="34" spans="2:33">
      <c r="B34" s="79" t="s">
        <v>237</v>
      </c>
      <c r="C34" s="109" t="s">
        <v>147</v>
      </c>
      <c r="D34" s="109"/>
      <c r="E34" s="109" t="s">
        <v>148</v>
      </c>
      <c r="F34" s="109"/>
      <c r="G34" s="109"/>
      <c r="H34" s="132">
        <v>40</v>
      </c>
      <c r="I34" s="94"/>
      <c r="J34" s="94"/>
      <c r="K34" s="94"/>
      <c r="L34" s="132" t="s">
        <v>138</v>
      </c>
      <c r="M34" s="94"/>
      <c r="N34" s="94"/>
      <c r="O34" s="157">
        <v>57265962</v>
      </c>
      <c r="P34" s="158"/>
      <c r="Q34" s="158"/>
      <c r="R34" s="158"/>
      <c r="S34" s="108" t="s">
        <v>149</v>
      </c>
      <c r="T34" s="108"/>
      <c r="U34" s="108"/>
      <c r="V34" s="147" t="s">
        <v>238</v>
      </c>
      <c r="W34" s="150"/>
      <c r="X34" s="78"/>
      <c r="Y34" s="78"/>
      <c r="Z34" s="78"/>
      <c r="AA34" s="78"/>
      <c r="AB34" s="78"/>
      <c r="AC34" s="78"/>
      <c r="AD34" s="78"/>
      <c r="AE34" s="78"/>
    </row>
    <row r="35" spans="2:33">
      <c r="B35" s="79" t="s">
        <v>239</v>
      </c>
      <c r="C35" s="109" t="s">
        <v>240</v>
      </c>
      <c r="D35" s="109"/>
      <c r="E35" s="111" t="s">
        <v>241</v>
      </c>
      <c r="F35" s="111"/>
      <c r="G35" s="111"/>
      <c r="H35" s="132">
        <v>706239</v>
      </c>
      <c r="I35" s="94"/>
      <c r="J35" s="94"/>
      <c r="K35" s="94"/>
      <c r="L35" s="132" t="s">
        <v>138</v>
      </c>
      <c r="M35" s="94"/>
      <c r="N35" s="94"/>
      <c r="O35" s="157">
        <v>56559723</v>
      </c>
      <c r="P35" s="158"/>
      <c r="Q35" s="158"/>
      <c r="R35" s="158"/>
      <c r="S35" s="108" t="s">
        <v>154</v>
      </c>
      <c r="T35" s="108"/>
      <c r="U35" s="108"/>
      <c r="V35" s="147" t="s">
        <v>242</v>
      </c>
      <c r="W35" s="150"/>
      <c r="X35" s="78"/>
      <c r="Y35" s="78"/>
      <c r="Z35" s="78"/>
      <c r="AA35" s="78"/>
      <c r="AB35" s="78"/>
      <c r="AC35" s="78"/>
      <c r="AD35" s="78"/>
      <c r="AE35" s="78"/>
    </row>
    <row r="36" spans="2:33">
      <c r="B36" s="79" t="s">
        <v>239</v>
      </c>
      <c r="C36" s="109" t="s">
        <v>201</v>
      </c>
      <c r="D36" s="109"/>
      <c r="E36" s="109"/>
      <c r="F36" s="109"/>
      <c r="G36" s="109"/>
      <c r="H36" s="132" t="s">
        <v>138</v>
      </c>
      <c r="I36" s="94"/>
      <c r="J36" s="94"/>
      <c r="K36" s="94"/>
      <c r="L36" s="132">
        <v>259</v>
      </c>
      <c r="M36" s="94"/>
      <c r="N36" s="94"/>
      <c r="O36" s="157">
        <v>56559982</v>
      </c>
      <c r="P36" s="158"/>
      <c r="Q36" s="158"/>
      <c r="R36" s="158"/>
      <c r="S36" s="108" t="s">
        <v>154</v>
      </c>
      <c r="T36" s="108"/>
      <c r="U36" s="108"/>
      <c r="V36" s="147" t="s">
        <v>243</v>
      </c>
      <c r="W36" s="150"/>
      <c r="X36" s="78"/>
      <c r="Y36" s="78"/>
      <c r="Z36" s="78"/>
      <c r="AA36" s="78"/>
      <c r="AB36" s="78"/>
      <c r="AC36" s="78"/>
      <c r="AD36" s="78"/>
      <c r="AE36" s="78"/>
    </row>
    <row r="37" spans="2:33">
      <c r="B37" s="79" t="s">
        <v>244</v>
      </c>
      <c r="C37" s="109" t="s">
        <v>240</v>
      </c>
      <c r="D37" s="109"/>
      <c r="E37" s="111" t="s">
        <v>245</v>
      </c>
      <c r="F37" s="111"/>
      <c r="G37" s="111"/>
      <c r="H37" s="132">
        <v>6677871</v>
      </c>
      <c r="I37" s="94"/>
      <c r="J37" s="94"/>
      <c r="K37" s="94"/>
      <c r="L37" s="132" t="s">
        <v>138</v>
      </c>
      <c r="M37" s="94"/>
      <c r="N37" s="94"/>
      <c r="O37" s="157">
        <v>49882111</v>
      </c>
      <c r="P37" s="158"/>
      <c r="Q37" s="158"/>
      <c r="R37" s="158"/>
      <c r="S37" s="108" t="s">
        <v>154</v>
      </c>
      <c r="T37" s="108"/>
      <c r="U37" s="108"/>
      <c r="V37" s="147" t="s">
        <v>246</v>
      </c>
      <c r="W37" s="150"/>
      <c r="X37" s="78"/>
      <c r="Y37" s="78"/>
      <c r="Z37" s="78"/>
      <c r="AA37" s="78"/>
      <c r="AB37" s="78"/>
      <c r="AC37" s="78"/>
      <c r="AD37" s="78"/>
      <c r="AE37" s="78"/>
    </row>
    <row r="38" spans="2:33">
      <c r="B38" s="79" t="s">
        <v>247</v>
      </c>
      <c r="C38" s="109" t="s">
        <v>147</v>
      </c>
      <c r="D38" s="109"/>
      <c r="E38" s="109" t="s">
        <v>148</v>
      </c>
      <c r="F38" s="109"/>
      <c r="G38" s="109"/>
      <c r="H38" s="132">
        <v>80</v>
      </c>
      <c r="I38" s="94"/>
      <c r="J38" s="94"/>
      <c r="K38" s="94"/>
      <c r="L38" s="132" t="s">
        <v>138</v>
      </c>
      <c r="M38" s="94"/>
      <c r="N38" s="94"/>
      <c r="O38" s="157">
        <v>49882031</v>
      </c>
      <c r="P38" s="158"/>
      <c r="Q38" s="158"/>
      <c r="R38" s="158"/>
      <c r="S38" s="108" t="s">
        <v>149</v>
      </c>
      <c r="T38" s="108"/>
      <c r="U38" s="108"/>
      <c r="V38" s="147" t="s">
        <v>248</v>
      </c>
      <c r="W38" s="150"/>
      <c r="X38" s="78"/>
      <c r="Y38" s="78"/>
      <c r="Z38" s="78"/>
      <c r="AA38" s="78"/>
      <c r="AB38" s="78"/>
      <c r="AC38" s="78"/>
      <c r="AD38" s="78"/>
      <c r="AE38" s="78"/>
    </row>
    <row r="39" spans="2:33">
      <c r="B39" s="79" t="s">
        <v>249</v>
      </c>
      <c r="C39" s="109" t="s">
        <v>152</v>
      </c>
      <c r="D39" s="109"/>
      <c r="E39" s="110" t="s">
        <v>250</v>
      </c>
      <c r="F39" s="109"/>
      <c r="G39" s="109"/>
      <c r="H39" s="132">
        <v>751000</v>
      </c>
      <c r="I39" s="94"/>
      <c r="J39" s="94"/>
      <c r="K39" s="94"/>
      <c r="L39" s="132" t="s">
        <v>138</v>
      </c>
      <c r="M39" s="94"/>
      <c r="N39" s="94"/>
      <c r="O39" s="157">
        <v>49131031</v>
      </c>
      <c r="P39" s="158"/>
      <c r="Q39" s="158"/>
      <c r="R39" s="158"/>
      <c r="S39" s="108" t="s">
        <v>154</v>
      </c>
      <c r="T39" s="108"/>
      <c r="U39" s="108"/>
      <c r="V39" s="147" t="s">
        <v>251</v>
      </c>
      <c r="W39" s="150"/>
      <c r="X39" s="78"/>
      <c r="Y39" s="78"/>
      <c r="Z39" s="78"/>
      <c r="AA39" s="78"/>
      <c r="AB39" s="78"/>
      <c r="AC39" s="78"/>
      <c r="AD39" s="78"/>
      <c r="AE39" s="78"/>
    </row>
    <row r="40" spans="2:33">
      <c r="B40" s="79" t="s">
        <v>249</v>
      </c>
      <c r="C40" s="109" t="s">
        <v>152</v>
      </c>
      <c r="D40" s="109"/>
      <c r="E40" s="110" t="s">
        <v>252</v>
      </c>
      <c r="F40" s="109"/>
      <c r="G40" s="109"/>
      <c r="H40" s="132">
        <v>751000</v>
      </c>
      <c r="I40" s="94"/>
      <c r="J40" s="94"/>
      <c r="K40" s="94"/>
      <c r="L40" s="132" t="s">
        <v>138</v>
      </c>
      <c r="M40" s="94"/>
      <c r="N40" s="94"/>
      <c r="O40" s="157">
        <v>48380031</v>
      </c>
      <c r="P40" s="158"/>
      <c r="Q40" s="158"/>
      <c r="R40" s="158"/>
      <c r="S40" s="108" t="s">
        <v>154</v>
      </c>
      <c r="T40" s="108"/>
      <c r="U40" s="108"/>
      <c r="V40" s="147" t="s">
        <v>253</v>
      </c>
      <c r="W40" s="150"/>
      <c r="X40" s="78"/>
      <c r="Y40" s="78"/>
      <c r="Z40" s="78"/>
      <c r="AA40" s="78"/>
      <c r="AB40" s="78"/>
      <c r="AC40" s="78"/>
      <c r="AD40" s="78"/>
      <c r="AE40" s="78"/>
      <c r="AF40" s="141"/>
      <c r="AG40" s="141"/>
    </row>
    <row r="41" spans="2:33">
      <c r="B41" s="79" t="s">
        <v>249</v>
      </c>
      <c r="C41" s="109" t="s">
        <v>152</v>
      </c>
      <c r="D41" s="109"/>
      <c r="E41" s="110" t="s">
        <v>254</v>
      </c>
      <c r="F41" s="109"/>
      <c r="G41" s="109"/>
      <c r="H41" s="132">
        <v>751000</v>
      </c>
      <c r="I41" s="94"/>
      <c r="J41" s="94"/>
      <c r="K41" s="94"/>
      <c r="L41" s="132" t="s">
        <v>138</v>
      </c>
      <c r="M41" s="94"/>
      <c r="N41" s="94"/>
      <c r="O41" s="157">
        <v>47629031</v>
      </c>
      <c r="P41" s="158"/>
      <c r="Q41" s="158"/>
      <c r="R41" s="158"/>
      <c r="S41" s="108" t="s">
        <v>154</v>
      </c>
      <c r="T41" s="108"/>
      <c r="U41" s="108"/>
      <c r="V41" s="147" t="s">
        <v>255</v>
      </c>
      <c r="W41" s="150"/>
      <c r="X41" s="78"/>
      <c r="Y41" s="78"/>
      <c r="Z41" s="78"/>
      <c r="AA41" s="78"/>
      <c r="AB41" s="78"/>
      <c r="AC41" s="78"/>
      <c r="AD41" s="78"/>
      <c r="AE41" s="78"/>
      <c r="AF41" s="141"/>
      <c r="AG41" s="141"/>
    </row>
    <row r="42" spans="2:33">
      <c r="B42" s="79" t="s">
        <v>249</v>
      </c>
      <c r="C42" s="109" t="s">
        <v>152</v>
      </c>
      <c r="D42" s="109"/>
      <c r="E42" s="110" t="s">
        <v>256</v>
      </c>
      <c r="F42" s="109"/>
      <c r="G42" s="109"/>
      <c r="H42" s="132">
        <v>504124</v>
      </c>
      <c r="I42" s="94"/>
      <c r="J42" s="94"/>
      <c r="K42" s="94"/>
      <c r="L42" s="132" t="s">
        <v>138</v>
      </c>
      <c r="M42" s="94"/>
      <c r="N42" s="94"/>
      <c r="O42" s="157">
        <v>47124907</v>
      </c>
      <c r="P42" s="158"/>
      <c r="Q42" s="158"/>
      <c r="R42" s="158"/>
      <c r="S42" s="108" t="s">
        <v>154</v>
      </c>
      <c r="T42" s="108"/>
      <c r="U42" s="108"/>
      <c r="V42" s="147" t="s">
        <v>257</v>
      </c>
      <c r="W42" s="150"/>
      <c r="X42" s="78"/>
      <c r="Y42" s="78"/>
      <c r="Z42" s="78"/>
      <c r="AA42" s="78"/>
      <c r="AB42" s="78"/>
      <c r="AC42" s="78"/>
      <c r="AD42" s="78"/>
      <c r="AE42" s="78"/>
      <c r="AF42" s="141"/>
      <c r="AG42" s="141"/>
    </row>
    <row r="43" spans="2:33">
      <c r="B43" s="79" t="s">
        <v>258</v>
      </c>
      <c r="C43" s="109" t="s">
        <v>136</v>
      </c>
      <c r="D43" s="109"/>
      <c r="E43" s="109" t="s">
        <v>259</v>
      </c>
      <c r="F43" s="109"/>
      <c r="G43" s="109"/>
      <c r="H43" s="132">
        <v>42189</v>
      </c>
      <c r="I43" s="94"/>
      <c r="J43" s="94"/>
      <c r="K43" s="94"/>
      <c r="L43" s="132" t="s">
        <v>138</v>
      </c>
      <c r="M43" s="94"/>
      <c r="N43" s="94"/>
      <c r="O43" s="157">
        <v>47082718</v>
      </c>
      <c r="P43" s="158"/>
      <c r="Q43" s="158"/>
      <c r="R43" s="158"/>
      <c r="S43" s="108" t="s">
        <v>139</v>
      </c>
      <c r="T43" s="108"/>
      <c r="U43" s="108"/>
      <c r="V43" s="147" t="s">
        <v>260</v>
      </c>
      <c r="W43" s="150"/>
      <c r="X43" s="78"/>
      <c r="Y43" s="78"/>
      <c r="Z43" s="78"/>
      <c r="AA43" s="78"/>
      <c r="AB43" s="78"/>
      <c r="AC43" s="78"/>
      <c r="AD43" s="78"/>
      <c r="AE43" s="78"/>
      <c r="AF43" s="141"/>
      <c r="AG43" s="141"/>
    </row>
    <row r="44" spans="2:33">
      <c r="B44" s="79" t="s">
        <v>261</v>
      </c>
      <c r="C44" s="109" t="s">
        <v>152</v>
      </c>
      <c r="D44" s="109"/>
      <c r="E44" s="110" t="s">
        <v>262</v>
      </c>
      <c r="F44" s="109"/>
      <c r="G44" s="109"/>
      <c r="H44" s="132">
        <v>490906</v>
      </c>
      <c r="I44" s="94"/>
      <c r="J44" s="94"/>
      <c r="K44" s="94"/>
      <c r="L44" s="132" t="s">
        <v>138</v>
      </c>
      <c r="M44" s="94"/>
      <c r="N44" s="94"/>
      <c r="O44" s="157">
        <v>46591812</v>
      </c>
      <c r="P44" s="158"/>
      <c r="Q44" s="158"/>
      <c r="R44" s="158"/>
      <c r="S44" s="108" t="s">
        <v>154</v>
      </c>
      <c r="T44" s="108"/>
      <c r="U44" s="108"/>
      <c r="V44" s="147" t="s">
        <v>263</v>
      </c>
      <c r="W44" s="150"/>
      <c r="X44" s="78"/>
      <c r="Y44" s="78"/>
      <c r="Z44" s="78"/>
      <c r="AA44" s="78"/>
      <c r="AB44" s="78"/>
      <c r="AC44" s="78"/>
      <c r="AD44" s="78"/>
      <c r="AE44" s="78"/>
      <c r="AF44" s="141"/>
      <c r="AG44" s="141"/>
    </row>
    <row r="45" spans="2:33">
      <c r="B45" s="79" t="s">
        <v>261</v>
      </c>
      <c r="C45" s="111" t="s">
        <v>240</v>
      </c>
      <c r="D45" s="111"/>
      <c r="E45" s="111" t="s">
        <v>342</v>
      </c>
      <c r="F45" s="111"/>
      <c r="G45" s="111"/>
      <c r="H45" s="132">
        <v>4150690</v>
      </c>
      <c r="I45" s="94"/>
      <c r="J45" s="94"/>
      <c r="K45" s="94"/>
      <c r="L45" s="132" t="s">
        <v>138</v>
      </c>
      <c r="M45" s="94"/>
      <c r="N45" s="94"/>
      <c r="O45" s="157">
        <v>42441122</v>
      </c>
      <c r="P45" s="158"/>
      <c r="Q45" s="158"/>
      <c r="R45" s="158"/>
      <c r="S45" s="108" t="s">
        <v>154</v>
      </c>
      <c r="T45" s="108"/>
      <c r="U45" s="108"/>
      <c r="V45" s="147" t="s">
        <v>264</v>
      </c>
      <c r="W45" s="152" t="s">
        <v>361</v>
      </c>
      <c r="X45" s="78"/>
      <c r="Y45" s="78"/>
      <c r="Z45" s="78"/>
      <c r="AA45" s="78"/>
      <c r="AB45" s="78"/>
      <c r="AC45" s="78"/>
      <c r="AD45" s="78"/>
      <c r="AE45" s="78"/>
      <c r="AF45" s="141"/>
      <c r="AG45" s="141"/>
    </row>
    <row r="46" spans="2:33">
      <c r="B46" s="79" t="s">
        <v>261</v>
      </c>
      <c r="C46" s="111" t="s">
        <v>240</v>
      </c>
      <c r="D46" s="111"/>
      <c r="E46" s="111" t="s">
        <v>341</v>
      </c>
      <c r="F46" s="111"/>
      <c r="G46" s="111"/>
      <c r="H46" s="132">
        <v>714579</v>
      </c>
      <c r="I46" s="94"/>
      <c r="J46" s="94"/>
      <c r="K46" s="94"/>
      <c r="L46" s="132" t="s">
        <v>138</v>
      </c>
      <c r="M46" s="94"/>
      <c r="N46" s="94"/>
      <c r="O46" s="157">
        <v>41726543</v>
      </c>
      <c r="P46" s="158"/>
      <c r="Q46" s="158"/>
      <c r="R46" s="158"/>
      <c r="S46" s="108" t="s">
        <v>154</v>
      </c>
      <c r="T46" s="108"/>
      <c r="U46" s="108"/>
      <c r="V46" s="147" t="s">
        <v>265</v>
      </c>
      <c r="W46" s="152" t="s">
        <v>361</v>
      </c>
      <c r="X46" s="78"/>
      <c r="Y46" s="78"/>
      <c r="Z46" s="78"/>
      <c r="AA46" s="78"/>
      <c r="AB46" s="78"/>
      <c r="AC46" s="78"/>
      <c r="AD46" s="78"/>
      <c r="AE46" s="78"/>
      <c r="AF46" s="141"/>
      <c r="AG46" s="141"/>
    </row>
    <row r="47" spans="2:33">
      <c r="B47" s="79" t="s">
        <v>266</v>
      </c>
      <c r="C47" s="109" t="s">
        <v>147</v>
      </c>
      <c r="D47" s="109"/>
      <c r="E47" s="109" t="s">
        <v>148</v>
      </c>
      <c r="F47" s="109"/>
      <c r="G47" s="109"/>
      <c r="H47" s="132">
        <v>160</v>
      </c>
      <c r="I47" s="94"/>
      <c r="J47" s="94"/>
      <c r="K47" s="94"/>
      <c r="L47" s="132" t="s">
        <v>138</v>
      </c>
      <c r="M47" s="94"/>
      <c r="N47" s="94"/>
      <c r="O47" s="157">
        <v>41726383</v>
      </c>
      <c r="P47" s="158"/>
      <c r="Q47" s="158"/>
      <c r="R47" s="158"/>
      <c r="S47" s="108" t="s">
        <v>149</v>
      </c>
      <c r="T47" s="108"/>
      <c r="U47" s="108"/>
      <c r="V47" s="147" t="s">
        <v>267</v>
      </c>
      <c r="W47" s="150"/>
      <c r="X47" s="78"/>
      <c r="Y47" s="78"/>
      <c r="Z47" s="78"/>
      <c r="AA47" s="78"/>
      <c r="AB47" s="78"/>
      <c r="AC47" s="78"/>
      <c r="AD47" s="78"/>
      <c r="AE47" s="78"/>
      <c r="AF47" s="141"/>
      <c r="AG47" s="141"/>
    </row>
    <row r="48" spans="2:33">
      <c r="B48" s="79" t="s">
        <v>266</v>
      </c>
      <c r="C48" s="109" t="s">
        <v>152</v>
      </c>
      <c r="D48" s="109"/>
      <c r="E48" s="109" t="s">
        <v>189</v>
      </c>
      <c r="F48" s="109"/>
      <c r="G48" s="109"/>
      <c r="H48" s="132">
        <v>753400</v>
      </c>
      <c r="I48" s="94"/>
      <c r="J48" s="94"/>
      <c r="K48" s="94"/>
      <c r="L48" s="132" t="s">
        <v>138</v>
      </c>
      <c r="M48" s="94"/>
      <c r="N48" s="94"/>
      <c r="O48" s="157">
        <v>40972983</v>
      </c>
      <c r="P48" s="158"/>
      <c r="Q48" s="158"/>
      <c r="R48" s="158"/>
      <c r="S48" s="108" t="s">
        <v>154</v>
      </c>
      <c r="T48" s="108"/>
      <c r="U48" s="108"/>
      <c r="V48" s="147" t="s">
        <v>268</v>
      </c>
      <c r="W48" s="150"/>
      <c r="X48" s="78"/>
      <c r="Y48" s="78"/>
      <c r="Z48" s="78"/>
      <c r="AA48" s="78"/>
      <c r="AB48" s="78"/>
      <c r="AC48" s="78"/>
      <c r="AD48" s="78"/>
      <c r="AE48" s="78"/>
    </row>
    <row r="49" spans="2:31">
      <c r="B49" s="79" t="s">
        <v>269</v>
      </c>
      <c r="C49" s="111" t="s">
        <v>240</v>
      </c>
      <c r="D49" s="111"/>
      <c r="E49" s="151" t="s">
        <v>340</v>
      </c>
      <c r="F49" s="151"/>
      <c r="G49" s="151"/>
      <c r="H49" s="132">
        <v>2154759</v>
      </c>
      <c r="I49" s="94"/>
      <c r="J49" s="94"/>
      <c r="K49" s="94"/>
      <c r="L49" s="132" t="s">
        <v>138</v>
      </c>
      <c r="M49" s="94"/>
      <c r="N49" s="94"/>
      <c r="O49" s="157">
        <v>38818224</v>
      </c>
      <c r="P49" s="158"/>
      <c r="Q49" s="158"/>
      <c r="R49" s="158"/>
      <c r="S49" s="108" t="s">
        <v>154</v>
      </c>
      <c r="T49" s="108"/>
      <c r="U49" s="108"/>
      <c r="V49" s="147" t="s">
        <v>270</v>
      </c>
      <c r="W49" s="152" t="s">
        <v>361</v>
      </c>
      <c r="X49" s="78"/>
      <c r="Y49" s="78"/>
      <c r="Z49" s="78"/>
      <c r="AA49" s="78"/>
      <c r="AB49" s="78"/>
      <c r="AC49" s="78"/>
      <c r="AD49" s="78"/>
      <c r="AE49" s="78"/>
    </row>
    <row r="50" spans="2:31">
      <c r="B50" s="79" t="s">
        <v>271</v>
      </c>
      <c r="C50" s="109" t="s">
        <v>197</v>
      </c>
      <c r="D50" s="109"/>
      <c r="E50" s="109" t="s">
        <v>198</v>
      </c>
      <c r="F50" s="109"/>
      <c r="G50" s="109"/>
      <c r="H50" s="132" t="s">
        <v>138</v>
      </c>
      <c r="I50" s="94"/>
      <c r="J50" s="94"/>
      <c r="K50" s="94"/>
      <c r="L50" s="132">
        <v>10566</v>
      </c>
      <c r="M50" s="94"/>
      <c r="N50" s="94"/>
      <c r="O50" s="157">
        <v>38828790</v>
      </c>
      <c r="P50" s="158"/>
      <c r="Q50" s="158"/>
      <c r="R50" s="158"/>
      <c r="S50" s="108" t="s">
        <v>149</v>
      </c>
      <c r="T50" s="108"/>
      <c r="U50" s="108"/>
      <c r="V50" s="147" t="s">
        <v>272</v>
      </c>
      <c r="W50" s="150"/>
      <c r="X50" s="78"/>
      <c r="Y50" s="78"/>
      <c r="Z50" s="78"/>
      <c r="AA50" s="78"/>
      <c r="AB50" s="78"/>
      <c r="AC50" s="78"/>
      <c r="AD50" s="78"/>
      <c r="AE50" s="78"/>
    </row>
    <row r="51" spans="2:31">
      <c r="B51" s="79" t="s">
        <v>273</v>
      </c>
      <c r="C51" s="109" t="s">
        <v>274</v>
      </c>
      <c r="D51" s="109"/>
      <c r="E51" s="109" t="s">
        <v>275</v>
      </c>
      <c r="F51" s="109"/>
      <c r="G51" s="109"/>
      <c r="H51" s="132" t="s">
        <v>138</v>
      </c>
      <c r="I51" s="94"/>
      <c r="J51" s="94"/>
      <c r="K51" s="94"/>
      <c r="L51" s="132">
        <v>5000000</v>
      </c>
      <c r="M51" s="94"/>
      <c r="N51" s="94"/>
      <c r="O51" s="157">
        <v>43828790</v>
      </c>
      <c r="P51" s="158"/>
      <c r="Q51" s="158"/>
      <c r="R51" s="158"/>
      <c r="S51" s="108" t="s">
        <v>276</v>
      </c>
      <c r="T51" s="108"/>
      <c r="U51" s="108"/>
      <c r="V51" s="147" t="s">
        <v>277</v>
      </c>
      <c r="W51" s="150"/>
      <c r="X51" s="78"/>
      <c r="Y51" s="78"/>
      <c r="Z51" s="78"/>
      <c r="AA51" s="78"/>
      <c r="AB51" s="78"/>
      <c r="AC51" s="101" t="s">
        <v>343</v>
      </c>
      <c r="AD51" s="78"/>
      <c r="AE51" s="78"/>
    </row>
    <row r="52" spans="2:31">
      <c r="B52" s="79" t="s">
        <v>278</v>
      </c>
      <c r="C52" s="109" t="s">
        <v>142</v>
      </c>
      <c r="D52" s="109"/>
      <c r="E52" s="109" t="s">
        <v>279</v>
      </c>
      <c r="F52" s="109"/>
      <c r="G52" s="109"/>
      <c r="H52" s="132" t="s">
        <v>138</v>
      </c>
      <c r="I52" s="94"/>
      <c r="J52" s="94"/>
      <c r="K52" s="94"/>
      <c r="L52" s="132">
        <v>50000</v>
      </c>
      <c r="M52" s="94"/>
      <c r="N52" s="94"/>
      <c r="O52" s="157">
        <v>43878790</v>
      </c>
      <c r="P52" s="158"/>
      <c r="Q52" s="158"/>
      <c r="R52" s="158"/>
      <c r="S52" s="108" t="s">
        <v>280</v>
      </c>
      <c r="T52" s="108"/>
      <c r="U52" s="108"/>
      <c r="V52" s="147" t="s">
        <v>281</v>
      </c>
      <c r="W52" s="150"/>
      <c r="X52" s="78"/>
      <c r="Y52" s="97"/>
      <c r="Z52" s="97"/>
      <c r="AA52" s="97"/>
      <c r="AB52" s="97">
        <f>H62+H57+H47+H38+H34+H29+H27+H25+H19+H12+H6</f>
        <v>1020</v>
      </c>
      <c r="AC52" s="103" t="s">
        <v>351</v>
      </c>
      <c r="AD52" s="82"/>
      <c r="AE52" s="82"/>
    </row>
    <row r="53" spans="2:31">
      <c r="B53" s="79" t="s">
        <v>278</v>
      </c>
      <c r="C53" s="109" t="s">
        <v>170</v>
      </c>
      <c r="D53" s="109"/>
      <c r="E53" s="109" t="s">
        <v>282</v>
      </c>
      <c r="F53" s="109"/>
      <c r="G53" s="109"/>
      <c r="H53" s="132" t="s">
        <v>138</v>
      </c>
      <c r="I53" s="94"/>
      <c r="J53" s="94"/>
      <c r="K53" s="94"/>
      <c r="L53" s="132">
        <v>200000</v>
      </c>
      <c r="M53" s="94"/>
      <c r="N53" s="94"/>
      <c r="O53" s="157">
        <v>44078790</v>
      </c>
      <c r="P53" s="158"/>
      <c r="Q53" s="158"/>
      <c r="R53" s="158"/>
      <c r="S53" s="108" t="s">
        <v>283</v>
      </c>
      <c r="T53" s="108"/>
      <c r="U53" s="108"/>
      <c r="V53" s="147" t="s">
        <v>284</v>
      </c>
      <c r="W53" s="150"/>
      <c r="X53" s="78"/>
      <c r="Y53" s="97"/>
      <c r="Z53" s="97"/>
      <c r="AA53" s="97"/>
      <c r="AB53" s="97">
        <f>H4+H8+H17+H23+H43</f>
        <v>802441</v>
      </c>
      <c r="AC53" s="104" t="s">
        <v>350</v>
      </c>
      <c r="AD53" s="82"/>
      <c r="AE53" s="82"/>
    </row>
    <row r="54" spans="2:31">
      <c r="B54" s="79" t="s">
        <v>278</v>
      </c>
      <c r="C54" s="109" t="s">
        <v>142</v>
      </c>
      <c r="D54" s="109"/>
      <c r="E54" s="109" t="s">
        <v>175</v>
      </c>
      <c r="F54" s="109"/>
      <c r="G54" s="109"/>
      <c r="H54" s="132" t="s">
        <v>138</v>
      </c>
      <c r="I54" s="94"/>
      <c r="J54" s="94"/>
      <c r="K54" s="94"/>
      <c r="L54" s="132">
        <v>50000</v>
      </c>
      <c r="M54" s="94"/>
      <c r="N54" s="94"/>
      <c r="O54" s="157">
        <v>44128790</v>
      </c>
      <c r="P54" s="158"/>
      <c r="Q54" s="158"/>
      <c r="R54" s="158"/>
      <c r="S54" s="108" t="s">
        <v>176</v>
      </c>
      <c r="T54" s="108"/>
      <c r="U54" s="108"/>
      <c r="V54" s="147" t="s">
        <v>285</v>
      </c>
      <c r="W54" s="150"/>
      <c r="X54" s="78"/>
      <c r="Y54" s="97"/>
      <c r="Z54" s="97"/>
      <c r="AA54" s="97"/>
      <c r="AB54" s="97">
        <f>H49+H46+H45+H44+H42+H41+H40+H39+H37</f>
        <v>16945929</v>
      </c>
      <c r="AC54" s="103" t="s">
        <v>348</v>
      </c>
      <c r="AD54" s="82"/>
      <c r="AE54" s="82"/>
    </row>
    <row r="55" spans="2:31">
      <c r="B55" s="79" t="s">
        <v>278</v>
      </c>
      <c r="C55" s="109" t="s">
        <v>142</v>
      </c>
      <c r="D55" s="109"/>
      <c r="E55" s="109" t="s">
        <v>286</v>
      </c>
      <c r="F55" s="109"/>
      <c r="G55" s="109"/>
      <c r="H55" s="132" t="s">
        <v>138</v>
      </c>
      <c r="I55" s="94"/>
      <c r="J55" s="94"/>
      <c r="K55" s="94"/>
      <c r="L55" s="132">
        <v>200000</v>
      </c>
      <c r="M55" s="94"/>
      <c r="N55" s="94"/>
      <c r="O55" s="157">
        <v>44328790</v>
      </c>
      <c r="P55" s="158"/>
      <c r="Q55" s="158"/>
      <c r="R55" s="158"/>
      <c r="S55" s="108" t="s">
        <v>287</v>
      </c>
      <c r="T55" s="108"/>
      <c r="U55" s="108"/>
      <c r="V55" s="147" t="s">
        <v>288</v>
      </c>
      <c r="W55" s="150"/>
      <c r="X55" s="78"/>
      <c r="Y55" s="97"/>
      <c r="Z55" s="97"/>
      <c r="AA55" s="97"/>
      <c r="AB55" s="97">
        <f>H48+H18</f>
        <v>1500200</v>
      </c>
      <c r="AC55" s="103" t="s">
        <v>349</v>
      </c>
      <c r="AD55" s="82"/>
      <c r="AE55" s="82"/>
    </row>
    <row r="56" spans="2:31" ht="17.25">
      <c r="B56" s="79" t="s">
        <v>289</v>
      </c>
      <c r="C56" s="109" t="s">
        <v>170</v>
      </c>
      <c r="D56" s="109"/>
      <c r="E56" s="109" t="s">
        <v>290</v>
      </c>
      <c r="F56" s="109"/>
      <c r="G56" s="109"/>
      <c r="H56" s="132" t="s">
        <v>138</v>
      </c>
      <c r="I56" s="94"/>
      <c r="J56" s="94"/>
      <c r="K56" s="94"/>
      <c r="L56" s="132">
        <v>200000</v>
      </c>
      <c r="M56" s="94"/>
      <c r="N56" s="94"/>
      <c r="O56" s="157">
        <v>44528790</v>
      </c>
      <c r="P56" s="158"/>
      <c r="Q56" s="158"/>
      <c r="R56" s="158"/>
      <c r="S56" s="108" t="s">
        <v>291</v>
      </c>
      <c r="T56" s="108"/>
      <c r="U56" s="108"/>
      <c r="V56" s="147" t="s">
        <v>292</v>
      </c>
      <c r="W56" s="150"/>
      <c r="X56" s="78"/>
      <c r="Y56" s="113">
        <v>601000</v>
      </c>
      <c r="Z56" s="113"/>
      <c r="AA56" s="113"/>
      <c r="AB56" s="113"/>
      <c r="AC56" s="104" t="s">
        <v>346</v>
      </c>
      <c r="AD56" s="82"/>
      <c r="AE56" s="82"/>
    </row>
    <row r="57" spans="2:31">
      <c r="B57" s="79" t="s">
        <v>293</v>
      </c>
      <c r="C57" s="109" t="s">
        <v>147</v>
      </c>
      <c r="D57" s="109"/>
      <c r="E57" s="109" t="s">
        <v>148</v>
      </c>
      <c r="F57" s="109"/>
      <c r="G57" s="109"/>
      <c r="H57" s="132">
        <v>60</v>
      </c>
      <c r="I57" s="94"/>
      <c r="J57" s="94"/>
      <c r="K57" s="94"/>
      <c r="L57" s="132" t="s">
        <v>138</v>
      </c>
      <c r="M57" s="94"/>
      <c r="N57" s="94"/>
      <c r="O57" s="157">
        <v>44528730</v>
      </c>
      <c r="P57" s="158"/>
      <c r="Q57" s="158"/>
      <c r="R57" s="158"/>
      <c r="S57" s="108" t="s">
        <v>149</v>
      </c>
      <c r="T57" s="108"/>
      <c r="U57" s="108"/>
      <c r="V57" s="147" t="s">
        <v>294</v>
      </c>
      <c r="W57" s="150"/>
      <c r="X57" s="78"/>
      <c r="Y57" s="97"/>
      <c r="Z57" s="97"/>
      <c r="AA57" s="97"/>
      <c r="AB57" s="97">
        <f>H35+H32+H10</f>
        <v>996239</v>
      </c>
      <c r="AC57" s="104" t="s">
        <v>359</v>
      </c>
      <c r="AD57" s="82"/>
      <c r="AE57" s="82"/>
    </row>
    <row r="58" spans="2:31">
      <c r="B58" s="79" t="s">
        <v>295</v>
      </c>
      <c r="C58" s="109" t="s">
        <v>296</v>
      </c>
      <c r="D58" s="109"/>
      <c r="E58" s="109" t="s">
        <v>297</v>
      </c>
      <c r="F58" s="109"/>
      <c r="G58" s="109"/>
      <c r="H58" s="132" t="s">
        <v>138</v>
      </c>
      <c r="I58" s="94"/>
      <c r="J58" s="94"/>
      <c r="K58" s="94"/>
      <c r="L58" s="132">
        <v>250000</v>
      </c>
      <c r="M58" s="94"/>
      <c r="N58" s="94"/>
      <c r="O58" s="157">
        <v>44778730</v>
      </c>
      <c r="P58" s="158"/>
      <c r="Q58" s="158"/>
      <c r="R58" s="158"/>
      <c r="S58" s="108" t="s">
        <v>298</v>
      </c>
      <c r="T58" s="108"/>
      <c r="U58" s="108"/>
      <c r="V58" s="147" t="s">
        <v>299</v>
      </c>
      <c r="W58" s="150"/>
      <c r="X58" s="78"/>
      <c r="Y58" s="97"/>
      <c r="Z58" s="97"/>
      <c r="AA58" s="97"/>
      <c r="AB58" s="97">
        <f>H64+H65+H9</f>
        <v>2580200</v>
      </c>
      <c r="AC58" s="104" t="s">
        <v>347</v>
      </c>
      <c r="AD58" s="82"/>
      <c r="AE58" s="82"/>
    </row>
    <row r="59" spans="2:31" ht="17.25">
      <c r="B59" s="79" t="s">
        <v>300</v>
      </c>
      <c r="C59" s="109" t="s">
        <v>142</v>
      </c>
      <c r="D59" s="109"/>
      <c r="E59" s="109" t="s">
        <v>301</v>
      </c>
      <c r="F59" s="109"/>
      <c r="G59" s="109"/>
      <c r="H59" s="132" t="s">
        <v>138</v>
      </c>
      <c r="I59" s="94"/>
      <c r="J59" s="94"/>
      <c r="K59" s="94"/>
      <c r="L59" s="132">
        <v>200000</v>
      </c>
      <c r="M59" s="94"/>
      <c r="N59" s="94"/>
      <c r="O59" s="157">
        <v>44978730</v>
      </c>
      <c r="P59" s="158"/>
      <c r="Q59" s="158"/>
      <c r="R59" s="158"/>
      <c r="S59" s="108" t="s">
        <v>302</v>
      </c>
      <c r="T59" s="108"/>
      <c r="U59" s="108"/>
      <c r="V59" s="147" t="s">
        <v>303</v>
      </c>
      <c r="W59" s="150"/>
      <c r="X59" s="78"/>
      <c r="Y59" s="83"/>
      <c r="Z59" s="83"/>
      <c r="AA59" s="83"/>
      <c r="AB59" s="98">
        <v>64370</v>
      </c>
      <c r="AC59" s="104" t="s">
        <v>352</v>
      </c>
      <c r="AD59" s="82"/>
      <c r="AE59" s="82"/>
    </row>
    <row r="60" spans="2:31">
      <c r="B60" s="79" t="s">
        <v>304</v>
      </c>
      <c r="C60" s="109" t="s">
        <v>170</v>
      </c>
      <c r="D60" s="109"/>
      <c r="E60" s="109" t="s">
        <v>305</v>
      </c>
      <c r="F60" s="109"/>
      <c r="G60" s="109"/>
      <c r="H60" s="132" t="s">
        <v>138</v>
      </c>
      <c r="I60" s="94"/>
      <c r="J60" s="94"/>
      <c r="K60" s="94"/>
      <c r="L60" s="132">
        <v>50000</v>
      </c>
      <c r="M60" s="94"/>
      <c r="N60" s="94"/>
      <c r="O60" s="157">
        <v>45028730</v>
      </c>
      <c r="P60" s="158"/>
      <c r="Q60" s="158"/>
      <c r="R60" s="158"/>
      <c r="S60" s="108" t="s">
        <v>306</v>
      </c>
      <c r="T60" s="108"/>
      <c r="U60" s="108"/>
      <c r="V60" s="147" t="s">
        <v>307</v>
      </c>
      <c r="W60" s="150"/>
      <c r="X60" s="78"/>
      <c r="Y60" s="82"/>
      <c r="Z60" s="82"/>
      <c r="AA60" s="82"/>
      <c r="AB60" s="99">
        <f>H28+H26</f>
        <v>504900</v>
      </c>
      <c r="AC60" s="104" t="s">
        <v>353</v>
      </c>
      <c r="AD60" s="100"/>
      <c r="AE60" s="100"/>
    </row>
    <row r="61" spans="2:31">
      <c r="B61" s="79" t="s">
        <v>308</v>
      </c>
      <c r="C61" s="109" t="s">
        <v>201</v>
      </c>
      <c r="D61" s="109"/>
      <c r="E61" s="112" t="s">
        <v>309</v>
      </c>
      <c r="F61" s="112"/>
      <c r="G61" s="112"/>
      <c r="H61" s="132" t="s">
        <v>138</v>
      </c>
      <c r="I61" s="94"/>
      <c r="J61" s="94"/>
      <c r="K61" s="94"/>
      <c r="L61" s="132">
        <v>246878</v>
      </c>
      <c r="M61" s="94"/>
      <c r="N61" s="94"/>
      <c r="O61" s="157">
        <v>45275608</v>
      </c>
      <c r="P61" s="158"/>
      <c r="Q61" s="158"/>
      <c r="R61" s="158"/>
      <c r="S61" s="108" t="s">
        <v>149</v>
      </c>
      <c r="T61" s="108"/>
      <c r="U61" s="108"/>
      <c r="V61" s="147" t="s">
        <v>310</v>
      </c>
      <c r="W61" s="150"/>
      <c r="X61" s="78"/>
      <c r="Y61" s="82"/>
      <c r="Z61" s="82"/>
      <c r="AA61" s="82"/>
      <c r="AB61" s="82"/>
      <c r="AC61" s="82"/>
      <c r="AD61" s="82"/>
      <c r="AE61" s="82"/>
    </row>
    <row r="62" spans="2:31">
      <c r="B62" s="79" t="s">
        <v>311</v>
      </c>
      <c r="C62" s="109" t="s">
        <v>147</v>
      </c>
      <c r="D62" s="109"/>
      <c r="E62" s="109" t="s">
        <v>148</v>
      </c>
      <c r="F62" s="109"/>
      <c r="G62" s="109"/>
      <c r="H62" s="132">
        <v>180</v>
      </c>
      <c r="I62" s="94"/>
      <c r="J62" s="94"/>
      <c r="K62" s="94"/>
      <c r="L62" s="132" t="s">
        <v>138</v>
      </c>
      <c r="M62" s="94"/>
      <c r="N62" s="94"/>
      <c r="O62" s="157">
        <v>45275428</v>
      </c>
      <c r="P62" s="158"/>
      <c r="Q62" s="158"/>
      <c r="R62" s="158"/>
      <c r="S62" s="108" t="s">
        <v>149</v>
      </c>
      <c r="T62" s="108"/>
      <c r="U62" s="108"/>
      <c r="V62" s="147" t="s">
        <v>312</v>
      </c>
      <c r="W62" s="150"/>
      <c r="X62" s="78"/>
      <c r="Y62" s="82"/>
      <c r="Z62" s="82"/>
      <c r="AA62" s="82"/>
      <c r="AB62" s="82"/>
      <c r="AC62" s="82"/>
      <c r="AD62" s="82"/>
      <c r="AE62" s="82"/>
    </row>
    <row r="63" spans="2:31">
      <c r="B63" s="79" t="s">
        <v>313</v>
      </c>
      <c r="C63" s="109" t="s">
        <v>201</v>
      </c>
      <c r="D63" s="109"/>
      <c r="E63" s="109" t="s">
        <v>314</v>
      </c>
      <c r="F63" s="109"/>
      <c r="G63" s="109"/>
      <c r="H63" s="132" t="s">
        <v>138</v>
      </c>
      <c r="I63" s="94"/>
      <c r="J63" s="94"/>
      <c r="K63" s="94"/>
      <c r="L63" s="132">
        <v>2000000</v>
      </c>
      <c r="M63" s="94"/>
      <c r="N63" s="94"/>
      <c r="O63" s="157">
        <v>47275428</v>
      </c>
      <c r="P63" s="158"/>
      <c r="Q63" s="158"/>
      <c r="R63" s="158"/>
      <c r="S63" s="108" t="s">
        <v>315</v>
      </c>
      <c r="T63" s="108"/>
      <c r="U63" s="108"/>
      <c r="V63" s="147" t="s">
        <v>316</v>
      </c>
      <c r="W63" s="150"/>
      <c r="X63" s="78"/>
      <c r="Y63" s="82"/>
      <c r="Z63" s="82"/>
      <c r="AA63" s="102" t="s">
        <v>344</v>
      </c>
      <c r="AB63" s="82"/>
      <c r="AC63" s="82"/>
      <c r="AD63" s="82"/>
      <c r="AE63" s="82"/>
    </row>
    <row r="64" spans="2:31" ht="17.25">
      <c r="B64" s="79" t="s">
        <v>317</v>
      </c>
      <c r="C64" s="111" t="s">
        <v>152</v>
      </c>
      <c r="D64" s="111"/>
      <c r="E64" s="111" t="s">
        <v>318</v>
      </c>
      <c r="F64" s="111"/>
      <c r="G64" s="111"/>
      <c r="H64" s="132">
        <v>2549700</v>
      </c>
      <c r="I64" s="94"/>
      <c r="J64" s="94"/>
      <c r="K64" s="94"/>
      <c r="L64" s="132" t="s">
        <v>138</v>
      </c>
      <c r="M64" s="94"/>
      <c r="N64" s="94"/>
      <c r="O64" s="157">
        <v>44725728</v>
      </c>
      <c r="P64" s="158"/>
      <c r="Q64" s="158"/>
      <c r="R64" s="158"/>
      <c r="S64" s="108" t="s">
        <v>154</v>
      </c>
      <c r="T64" s="108"/>
      <c r="U64" s="108"/>
      <c r="V64" s="147" t="s">
        <v>319</v>
      </c>
      <c r="W64" s="150"/>
      <c r="X64" s="78"/>
      <c r="Y64" s="83">
        <f>L71+L69+L68+L63+L61+L60+L59+L56+L55+L54+L53+L52+L51+L33+L24+L22+L20+L16+L14+L13+L11+L5+L58+L70</f>
        <v>18439423</v>
      </c>
      <c r="Z64" s="82"/>
      <c r="AA64" s="84" t="s">
        <v>354</v>
      </c>
      <c r="AB64" s="85"/>
      <c r="AC64" s="82"/>
      <c r="AD64" s="82"/>
      <c r="AE64" s="82"/>
    </row>
    <row r="65" spans="2:31" ht="17.25">
      <c r="B65" s="79" t="s">
        <v>317</v>
      </c>
      <c r="C65" s="111" t="s">
        <v>152</v>
      </c>
      <c r="D65" s="111"/>
      <c r="E65" s="111" t="s">
        <v>339</v>
      </c>
      <c r="F65" s="111"/>
      <c r="G65" s="111"/>
      <c r="H65" s="132">
        <v>10500</v>
      </c>
      <c r="I65" s="94"/>
      <c r="J65" s="94"/>
      <c r="K65" s="94"/>
      <c r="L65" s="132"/>
      <c r="M65" s="94"/>
      <c r="N65" s="94"/>
      <c r="O65" s="157">
        <v>44715228</v>
      </c>
      <c r="P65" s="158"/>
      <c r="Q65" s="158"/>
      <c r="R65" s="158"/>
      <c r="S65" s="108" t="s">
        <v>154</v>
      </c>
      <c r="T65" s="108"/>
      <c r="U65" s="108"/>
      <c r="V65" s="147" t="s">
        <v>320</v>
      </c>
      <c r="W65" s="150"/>
      <c r="X65" s="78"/>
      <c r="Y65" s="83">
        <f>L72+L67+L50+L36+L30+L21+L15+L66</f>
        <v>1743805</v>
      </c>
      <c r="Z65" s="82"/>
      <c r="AA65" s="84" t="s">
        <v>362</v>
      </c>
      <c r="AB65" s="85"/>
      <c r="AC65" s="82"/>
      <c r="AD65" s="82"/>
      <c r="AE65" s="82"/>
    </row>
    <row r="66" spans="2:31">
      <c r="B66" s="79" t="s">
        <v>317</v>
      </c>
      <c r="C66" s="109" t="s">
        <v>142</v>
      </c>
      <c r="D66" s="109"/>
      <c r="E66" s="109" t="s">
        <v>321</v>
      </c>
      <c r="F66" s="109"/>
      <c r="G66" s="109"/>
      <c r="H66" s="132" t="s">
        <v>138</v>
      </c>
      <c r="I66" s="94"/>
      <c r="J66" s="94"/>
      <c r="K66" s="94"/>
      <c r="L66" s="132">
        <v>1512550</v>
      </c>
      <c r="M66" s="94"/>
      <c r="N66" s="94"/>
      <c r="O66" s="157">
        <v>46227778</v>
      </c>
      <c r="P66" s="158"/>
      <c r="Q66" s="158"/>
      <c r="R66" s="158"/>
      <c r="S66" s="108" t="s">
        <v>322</v>
      </c>
      <c r="T66" s="108"/>
      <c r="U66" s="108"/>
      <c r="V66" s="147" t="s">
        <v>323</v>
      </c>
      <c r="W66" s="150"/>
      <c r="X66" s="78"/>
      <c r="Y66" s="82"/>
      <c r="Z66" s="82"/>
      <c r="AA66" s="82"/>
      <c r="AB66" s="82"/>
      <c r="AC66" s="82"/>
      <c r="AD66" s="82"/>
      <c r="AE66" s="82"/>
    </row>
    <row r="67" spans="2:31">
      <c r="B67" s="79" t="s">
        <v>317</v>
      </c>
      <c r="C67" s="109" t="s">
        <v>142</v>
      </c>
      <c r="D67" s="109"/>
      <c r="E67" s="109" t="s">
        <v>324</v>
      </c>
      <c r="F67" s="109"/>
      <c r="G67" s="109"/>
      <c r="H67" s="132" t="s">
        <v>138</v>
      </c>
      <c r="I67" s="94"/>
      <c r="J67" s="94"/>
      <c r="K67" s="94"/>
      <c r="L67" s="132">
        <v>26775</v>
      </c>
      <c r="M67" s="94"/>
      <c r="N67" s="94"/>
      <c r="O67" s="157">
        <v>46254553</v>
      </c>
      <c r="P67" s="158"/>
      <c r="Q67" s="158"/>
      <c r="R67" s="158"/>
      <c r="S67" s="108" t="s">
        <v>325</v>
      </c>
      <c r="T67" s="108"/>
      <c r="U67" s="108"/>
      <c r="V67" s="147" t="s">
        <v>326</v>
      </c>
      <c r="W67" s="150"/>
      <c r="X67" s="78"/>
      <c r="Y67" s="78"/>
      <c r="Z67" s="78"/>
      <c r="AA67" s="86"/>
      <c r="AB67" s="78"/>
      <c r="AC67" s="78"/>
      <c r="AD67" s="78"/>
      <c r="AE67" s="78"/>
    </row>
    <row r="68" spans="2:31">
      <c r="B68" s="79" t="s">
        <v>327</v>
      </c>
      <c r="C68" s="109" t="s">
        <v>142</v>
      </c>
      <c r="D68" s="109"/>
      <c r="E68" s="109" t="s">
        <v>143</v>
      </c>
      <c r="F68" s="109"/>
      <c r="G68" s="109"/>
      <c r="H68" s="132" t="s">
        <v>138</v>
      </c>
      <c r="I68" s="94"/>
      <c r="J68" s="94"/>
      <c r="K68" s="94"/>
      <c r="L68" s="132">
        <v>3000000</v>
      </c>
      <c r="M68" s="94"/>
      <c r="N68" s="94"/>
      <c r="O68" s="157">
        <v>49254553</v>
      </c>
      <c r="P68" s="158"/>
      <c r="Q68" s="158"/>
      <c r="R68" s="158"/>
      <c r="S68" s="108" t="s">
        <v>144</v>
      </c>
      <c r="T68" s="108"/>
      <c r="U68" s="108"/>
      <c r="V68" s="147" t="s">
        <v>328</v>
      </c>
      <c r="W68" s="150"/>
      <c r="X68" s="78"/>
      <c r="Y68" s="78"/>
      <c r="Z68" s="78"/>
      <c r="AA68" s="86"/>
      <c r="AB68" s="78"/>
      <c r="AC68" s="78"/>
      <c r="AD68" s="78"/>
      <c r="AE68" s="78"/>
    </row>
    <row r="69" spans="2:31">
      <c r="B69" s="79" t="s">
        <v>329</v>
      </c>
      <c r="C69" s="109" t="s">
        <v>142</v>
      </c>
      <c r="D69" s="109"/>
      <c r="E69" s="109" t="s">
        <v>330</v>
      </c>
      <c r="F69" s="109"/>
      <c r="G69" s="109"/>
      <c r="H69" s="132" t="s">
        <v>138</v>
      </c>
      <c r="I69" s="94"/>
      <c r="J69" s="94"/>
      <c r="K69" s="94"/>
      <c r="L69" s="132">
        <v>250000</v>
      </c>
      <c r="M69" s="94"/>
      <c r="N69" s="94"/>
      <c r="O69" s="157">
        <v>49504553</v>
      </c>
      <c r="P69" s="158"/>
      <c r="Q69" s="158"/>
      <c r="R69" s="158"/>
      <c r="S69" s="108" t="s">
        <v>194</v>
      </c>
      <c r="T69" s="108"/>
      <c r="U69" s="108"/>
      <c r="V69" s="147" t="s">
        <v>331</v>
      </c>
      <c r="W69" s="150"/>
      <c r="X69" s="78"/>
      <c r="Y69" s="78"/>
      <c r="Z69" s="78"/>
      <c r="AA69" s="87"/>
      <c r="AB69" s="78"/>
      <c r="AC69" s="78"/>
      <c r="AD69" s="78"/>
      <c r="AE69" s="78"/>
    </row>
    <row r="70" spans="2:31">
      <c r="B70" s="88" t="s">
        <v>332</v>
      </c>
      <c r="C70" s="89"/>
      <c r="D70" s="89"/>
      <c r="E70" s="90" t="s">
        <v>333</v>
      </c>
      <c r="F70" s="89"/>
      <c r="G70" s="89"/>
      <c r="H70" s="132"/>
      <c r="I70" s="94"/>
      <c r="J70" s="94"/>
      <c r="K70" s="94"/>
      <c r="L70" s="132">
        <v>250000</v>
      </c>
      <c r="M70" s="94"/>
      <c r="N70" s="94"/>
      <c r="O70" s="95">
        <f>O69+L70</f>
        <v>49754553</v>
      </c>
      <c r="P70" s="161"/>
      <c r="Q70" s="161"/>
      <c r="R70" s="161"/>
      <c r="S70" s="91"/>
      <c r="T70" s="91"/>
      <c r="U70" s="91"/>
      <c r="V70" s="147"/>
      <c r="W70" s="150"/>
      <c r="X70" s="78"/>
      <c r="Y70" s="78"/>
      <c r="Z70" s="78"/>
      <c r="AA70" s="87"/>
      <c r="AB70" s="78"/>
      <c r="AC70" s="78"/>
      <c r="AD70" s="78"/>
      <c r="AE70" s="78"/>
    </row>
    <row r="71" spans="2:31">
      <c r="B71" s="88" t="s">
        <v>334</v>
      </c>
      <c r="C71" s="109" t="s">
        <v>142</v>
      </c>
      <c r="D71" s="109"/>
      <c r="E71" s="110" t="s">
        <v>335</v>
      </c>
      <c r="F71" s="109"/>
      <c r="G71" s="109"/>
      <c r="H71" s="132" t="s">
        <v>138</v>
      </c>
      <c r="I71" s="94"/>
      <c r="J71" s="94"/>
      <c r="K71" s="94"/>
      <c r="L71" s="136">
        <v>1280000</v>
      </c>
      <c r="M71" s="94"/>
      <c r="N71" s="94"/>
      <c r="O71" s="95">
        <f>O70+L71</f>
        <v>51034553</v>
      </c>
      <c r="P71" s="161"/>
      <c r="Q71" s="161"/>
      <c r="R71" s="161"/>
      <c r="S71" s="108" t="s">
        <v>194</v>
      </c>
      <c r="T71" s="108"/>
      <c r="U71" s="108"/>
      <c r="V71" s="147" t="s">
        <v>331</v>
      </c>
      <c r="W71" s="150"/>
      <c r="X71" s="78"/>
      <c r="Y71" s="78"/>
      <c r="Z71" s="78"/>
      <c r="AA71" s="87"/>
      <c r="AB71" s="78"/>
      <c r="AC71" s="78"/>
      <c r="AD71" s="78"/>
      <c r="AE71" s="78"/>
    </row>
    <row r="72" spans="2:31">
      <c r="B72" s="88" t="s">
        <v>336</v>
      </c>
      <c r="C72" s="109" t="s">
        <v>142</v>
      </c>
      <c r="D72" s="109"/>
      <c r="E72" s="110" t="s">
        <v>337</v>
      </c>
      <c r="F72" s="109"/>
      <c r="G72" s="109"/>
      <c r="H72" s="164" t="s">
        <v>138</v>
      </c>
      <c r="I72" s="80"/>
      <c r="J72" s="80"/>
      <c r="K72" s="80"/>
      <c r="L72" s="137">
        <v>9657</v>
      </c>
      <c r="M72" s="95"/>
      <c r="N72" s="95"/>
      <c r="O72" s="92">
        <f>O71+L72</f>
        <v>51044210</v>
      </c>
      <c r="P72" s="160"/>
      <c r="Q72" s="160"/>
      <c r="R72" s="160"/>
      <c r="S72" s="108" t="s">
        <v>194</v>
      </c>
      <c r="T72" s="108"/>
      <c r="U72" s="108"/>
      <c r="V72" s="147" t="s">
        <v>331</v>
      </c>
      <c r="W72" s="150"/>
      <c r="X72" s="78"/>
      <c r="Y72" s="78"/>
      <c r="Z72" s="78"/>
      <c r="AA72" s="86"/>
      <c r="AB72" s="78"/>
      <c r="AC72" s="78"/>
      <c r="AD72" s="78"/>
      <c r="AE72" s="78"/>
    </row>
    <row r="73" spans="2:31">
      <c r="B73" s="78"/>
      <c r="C73" s="78"/>
      <c r="D73" s="78"/>
      <c r="E73" s="78"/>
      <c r="F73" s="78"/>
      <c r="G73" s="78"/>
      <c r="H73" s="134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</row>
    <row r="74" spans="2:31">
      <c r="L74" s="93"/>
    </row>
  </sheetData>
  <mergeCells count="209">
    <mergeCell ref="C4:D4"/>
    <mergeCell ref="E4:G4"/>
    <mergeCell ref="S4:U4"/>
    <mergeCell ref="C2:D2"/>
    <mergeCell ref="E2:G2"/>
    <mergeCell ref="S2:U2"/>
    <mergeCell ref="E3:G3"/>
    <mergeCell ref="C7:D7"/>
    <mergeCell ref="E7:G7"/>
    <mergeCell ref="S7:U7"/>
    <mergeCell ref="C6:D6"/>
    <mergeCell ref="E6:G6"/>
    <mergeCell ref="S6:U6"/>
    <mergeCell ref="C5:D5"/>
    <mergeCell ref="E5:G5"/>
    <mergeCell ref="S5:U5"/>
    <mergeCell ref="C10:D10"/>
    <mergeCell ref="E10:G10"/>
    <mergeCell ref="S10:U10"/>
    <mergeCell ref="C9:D9"/>
    <mergeCell ref="E9:G9"/>
    <mergeCell ref="S9:U9"/>
    <mergeCell ref="C8:D8"/>
    <mergeCell ref="E8:G8"/>
    <mergeCell ref="S8:U8"/>
    <mergeCell ref="C13:D13"/>
    <mergeCell ref="E13:G13"/>
    <mergeCell ref="S13:U13"/>
    <mergeCell ref="C12:D12"/>
    <mergeCell ref="E12:G12"/>
    <mergeCell ref="S12:U12"/>
    <mergeCell ref="C11:D11"/>
    <mergeCell ref="E11:G11"/>
    <mergeCell ref="S11:U11"/>
    <mergeCell ref="C16:D16"/>
    <mergeCell ref="E16:G16"/>
    <mergeCell ref="S16:U16"/>
    <mergeCell ref="C15:D15"/>
    <mergeCell ref="E15:G15"/>
    <mergeCell ref="S15:U15"/>
    <mergeCell ref="C14:D14"/>
    <mergeCell ref="E14:G14"/>
    <mergeCell ref="S14:U14"/>
    <mergeCell ref="C19:D19"/>
    <mergeCell ref="E19:G19"/>
    <mergeCell ref="S19:U19"/>
    <mergeCell ref="C18:D18"/>
    <mergeCell ref="E18:G18"/>
    <mergeCell ref="S18:U18"/>
    <mergeCell ref="C17:D17"/>
    <mergeCell ref="E17:G17"/>
    <mergeCell ref="S17:U17"/>
    <mergeCell ref="C22:D22"/>
    <mergeCell ref="E22:G22"/>
    <mergeCell ref="S22:U22"/>
    <mergeCell ref="C21:D21"/>
    <mergeCell ref="E21:G21"/>
    <mergeCell ref="S21:U21"/>
    <mergeCell ref="C20:D20"/>
    <mergeCell ref="E20:G20"/>
    <mergeCell ref="S20:U20"/>
    <mergeCell ref="C25:D25"/>
    <mergeCell ref="E25:G25"/>
    <mergeCell ref="S25:U25"/>
    <mergeCell ref="C24:D24"/>
    <mergeCell ref="E24:G24"/>
    <mergeCell ref="S24:U24"/>
    <mergeCell ref="C23:D23"/>
    <mergeCell ref="E23:G23"/>
    <mergeCell ref="S23:U23"/>
    <mergeCell ref="C28:D28"/>
    <mergeCell ref="E28:G28"/>
    <mergeCell ref="S28:U28"/>
    <mergeCell ref="C27:D27"/>
    <mergeCell ref="E27:G27"/>
    <mergeCell ref="S27:U27"/>
    <mergeCell ref="C26:D26"/>
    <mergeCell ref="E26:G26"/>
    <mergeCell ref="S26:U26"/>
    <mergeCell ref="C31:D31"/>
    <mergeCell ref="E31:G31"/>
    <mergeCell ref="S31:U31"/>
    <mergeCell ref="C30:D30"/>
    <mergeCell ref="E30:G30"/>
    <mergeCell ref="S30:U30"/>
    <mergeCell ref="C29:D29"/>
    <mergeCell ref="E29:G29"/>
    <mergeCell ref="S29:U29"/>
    <mergeCell ref="C34:D34"/>
    <mergeCell ref="E34:G34"/>
    <mergeCell ref="S34:U34"/>
    <mergeCell ref="C33:D33"/>
    <mergeCell ref="E33:G33"/>
    <mergeCell ref="S33:U33"/>
    <mergeCell ref="C32:D32"/>
    <mergeCell ref="E32:G32"/>
    <mergeCell ref="S32:U32"/>
    <mergeCell ref="C37:D37"/>
    <mergeCell ref="E37:G37"/>
    <mergeCell ref="S37:U37"/>
    <mergeCell ref="C36:D36"/>
    <mergeCell ref="E36:G36"/>
    <mergeCell ref="S36:U36"/>
    <mergeCell ref="C35:D35"/>
    <mergeCell ref="E35:G35"/>
    <mergeCell ref="S35:U35"/>
    <mergeCell ref="C40:D40"/>
    <mergeCell ref="E40:G40"/>
    <mergeCell ref="S40:U40"/>
    <mergeCell ref="C39:D39"/>
    <mergeCell ref="E39:G39"/>
    <mergeCell ref="S39:U39"/>
    <mergeCell ref="C38:D38"/>
    <mergeCell ref="E38:G38"/>
    <mergeCell ref="S38:U38"/>
    <mergeCell ref="C43:D43"/>
    <mergeCell ref="E43:G43"/>
    <mergeCell ref="S43:U43"/>
    <mergeCell ref="C42:D42"/>
    <mergeCell ref="E42:G42"/>
    <mergeCell ref="S42:U42"/>
    <mergeCell ref="C41:D41"/>
    <mergeCell ref="E41:G41"/>
    <mergeCell ref="S41:U41"/>
    <mergeCell ref="C46:D46"/>
    <mergeCell ref="E46:G46"/>
    <mergeCell ref="S46:U46"/>
    <mergeCell ref="C45:D45"/>
    <mergeCell ref="E45:G45"/>
    <mergeCell ref="S45:U45"/>
    <mergeCell ref="C44:D44"/>
    <mergeCell ref="E44:G44"/>
    <mergeCell ref="S44:U44"/>
    <mergeCell ref="C49:D49"/>
    <mergeCell ref="E49:G49"/>
    <mergeCell ref="S49:U49"/>
    <mergeCell ref="C48:D48"/>
    <mergeCell ref="E48:G48"/>
    <mergeCell ref="S48:U48"/>
    <mergeCell ref="C47:D47"/>
    <mergeCell ref="E47:G47"/>
    <mergeCell ref="S47:U47"/>
    <mergeCell ref="C52:D52"/>
    <mergeCell ref="E52:G52"/>
    <mergeCell ref="S52:U52"/>
    <mergeCell ref="C51:D51"/>
    <mergeCell ref="E51:G51"/>
    <mergeCell ref="S51:U51"/>
    <mergeCell ref="C50:D50"/>
    <mergeCell ref="E50:G50"/>
    <mergeCell ref="S50:U50"/>
    <mergeCell ref="C55:D55"/>
    <mergeCell ref="E55:G55"/>
    <mergeCell ref="S55:U55"/>
    <mergeCell ref="C54:D54"/>
    <mergeCell ref="E54:G54"/>
    <mergeCell ref="S54:U54"/>
    <mergeCell ref="C53:D53"/>
    <mergeCell ref="E53:G53"/>
    <mergeCell ref="S53:U53"/>
    <mergeCell ref="Y56:AB56"/>
    <mergeCell ref="C57:D57"/>
    <mergeCell ref="E57:G57"/>
    <mergeCell ref="S57:U57"/>
    <mergeCell ref="C56:D56"/>
    <mergeCell ref="E56:G56"/>
    <mergeCell ref="S56:U56"/>
    <mergeCell ref="C60:D60"/>
    <mergeCell ref="E60:G60"/>
    <mergeCell ref="S60:U60"/>
    <mergeCell ref="C59:D59"/>
    <mergeCell ref="E59:G59"/>
    <mergeCell ref="S59:U59"/>
    <mergeCell ref="C58:D58"/>
    <mergeCell ref="E58:G58"/>
    <mergeCell ref="S58:U58"/>
    <mergeCell ref="C63:D63"/>
    <mergeCell ref="E63:G63"/>
    <mergeCell ref="S63:U63"/>
    <mergeCell ref="C62:D62"/>
    <mergeCell ref="E62:G62"/>
    <mergeCell ref="S62:U62"/>
    <mergeCell ref="C61:D61"/>
    <mergeCell ref="E61:G61"/>
    <mergeCell ref="S61:U61"/>
    <mergeCell ref="C66:D66"/>
    <mergeCell ref="E66:G66"/>
    <mergeCell ref="S66:U66"/>
    <mergeCell ref="C65:D65"/>
    <mergeCell ref="E65:G65"/>
    <mergeCell ref="S65:U65"/>
    <mergeCell ref="C64:D64"/>
    <mergeCell ref="E64:G64"/>
    <mergeCell ref="S64:U64"/>
    <mergeCell ref="C69:D69"/>
    <mergeCell ref="E69:G69"/>
    <mergeCell ref="S69:U69"/>
    <mergeCell ref="C68:D68"/>
    <mergeCell ref="E68:G68"/>
    <mergeCell ref="S68:U68"/>
    <mergeCell ref="C67:D67"/>
    <mergeCell ref="E67:G67"/>
    <mergeCell ref="S67:U67"/>
    <mergeCell ref="S71:U71"/>
    <mergeCell ref="C72:D72"/>
    <mergeCell ref="E72:G72"/>
    <mergeCell ref="S72:U72"/>
    <mergeCell ref="C71:D71"/>
    <mergeCell ref="E71:G71"/>
  </mergeCells>
  <phoneticPr fontId="1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6"/>
  <sheetViews>
    <sheetView zoomScale="70" zoomScaleNormal="70" workbookViewId="0">
      <selection activeCell="I15" sqref="I15"/>
    </sheetView>
    <sheetView tabSelected="1" workbookViewId="1"/>
  </sheetViews>
  <sheetFormatPr defaultColWidth="7.5" defaultRowHeight="15.75"/>
  <cols>
    <col min="1" max="1" width="7.5" style="9"/>
    <col min="2" max="2" width="2.75" style="9" customWidth="1"/>
    <col min="3" max="3" width="73.75" style="9" bestFit="1" customWidth="1"/>
    <col min="4" max="4" width="22.25" style="9" bestFit="1" customWidth="1"/>
    <col min="5" max="5" width="4.5" style="9" customWidth="1"/>
    <col min="6" max="6" width="45.375" style="9" customWidth="1"/>
    <col min="7" max="7" width="27.25" style="9" customWidth="1"/>
    <col min="8" max="8" width="18.875" style="9" customWidth="1"/>
    <col min="9" max="9" width="4" style="175" customWidth="1"/>
    <col min="10" max="10" width="13.75" style="9" bestFit="1" customWidth="1"/>
    <col min="11" max="11" width="12.25" style="9" bestFit="1" customWidth="1"/>
    <col min="12" max="16384" width="7.5" style="9"/>
  </cols>
  <sheetData>
    <row r="1" spans="2:15">
      <c r="F1" s="65"/>
      <c r="G1" s="65"/>
      <c r="H1" s="65"/>
      <c r="I1" s="170"/>
    </row>
    <row r="2" spans="2:15">
      <c r="F2"/>
      <c r="G2"/>
      <c r="H2"/>
      <c r="I2" s="141"/>
    </row>
    <row r="3" spans="2:15">
      <c r="C3" s="39" t="s">
        <v>91</v>
      </c>
      <c r="F3" s="69" t="s">
        <v>119</v>
      </c>
      <c r="G3" s="69"/>
      <c r="H3" s="69"/>
      <c r="I3" s="171"/>
      <c r="J3" s="179"/>
    </row>
    <row r="4" spans="2:15">
      <c r="F4" s="69" t="s">
        <v>123</v>
      </c>
      <c r="G4" s="69"/>
      <c r="H4" s="69"/>
      <c r="I4" s="171"/>
    </row>
    <row r="5" spans="2:15">
      <c r="B5" s="38"/>
      <c r="C5" s="62" t="s">
        <v>77</v>
      </c>
      <c r="D5" s="40" t="s">
        <v>72</v>
      </c>
      <c r="E5" s="68"/>
      <c r="F5" s="115" t="s">
        <v>111</v>
      </c>
      <c r="G5" s="116"/>
      <c r="H5" s="70" t="s">
        <v>73</v>
      </c>
      <c r="I5" s="172"/>
      <c r="J5" s="176" t="s">
        <v>366</v>
      </c>
    </row>
    <row r="6" spans="2:15" ht="31.5">
      <c r="B6" s="60">
        <v>1</v>
      </c>
      <c r="C6" s="41" t="s">
        <v>121</v>
      </c>
      <c r="D6" s="73">
        <v>996239</v>
      </c>
      <c r="E6" s="66"/>
      <c r="F6" s="117" t="s">
        <v>74</v>
      </c>
      <c r="G6" s="118"/>
      <c r="H6" s="167">
        <f>'은행 입출금 1.1~12.17'!O3</f>
        <v>54857281</v>
      </c>
      <c r="I6" s="173"/>
      <c r="J6" s="177"/>
    </row>
    <row r="7" spans="2:15" ht="31.5">
      <c r="B7" s="60">
        <v>2</v>
      </c>
      <c r="C7" s="41" t="s">
        <v>122</v>
      </c>
      <c r="D7" s="74">
        <v>601000</v>
      </c>
      <c r="E7" s="66"/>
      <c r="F7" s="117" t="s">
        <v>114</v>
      </c>
      <c r="G7" s="118"/>
      <c r="H7" s="73">
        <v>18439423</v>
      </c>
      <c r="I7" s="169"/>
      <c r="J7" s="177"/>
    </row>
    <row r="8" spans="2:15" ht="31.5">
      <c r="B8" s="60">
        <v>3</v>
      </c>
      <c r="C8" s="41" t="s">
        <v>103</v>
      </c>
      <c r="D8" s="73">
        <v>2580200</v>
      </c>
      <c r="E8" s="66"/>
      <c r="F8" s="117" t="s">
        <v>115</v>
      </c>
      <c r="G8" s="118"/>
      <c r="H8" s="73">
        <v>1743805</v>
      </c>
      <c r="I8" s="169"/>
      <c r="J8" s="177"/>
    </row>
    <row r="9" spans="2:15" ht="39" customHeight="1">
      <c r="B9" s="61">
        <v>4</v>
      </c>
      <c r="C9" s="41" t="s">
        <v>120</v>
      </c>
      <c r="D9" s="73">
        <v>16945929</v>
      </c>
      <c r="E9" s="66"/>
      <c r="F9" s="117" t="s">
        <v>75</v>
      </c>
      <c r="G9" s="118"/>
      <c r="H9" s="71">
        <f>SUM(H6:H8)</f>
        <v>75040509</v>
      </c>
      <c r="I9" s="174"/>
      <c r="J9" s="177">
        <f>'은행 입출금 1.1~12.17'!Y3+'은행 입출금 1.1~12.17'!AB3</f>
        <v>75040509</v>
      </c>
      <c r="K9" s="168"/>
    </row>
    <row r="10" spans="2:15" ht="31.5">
      <c r="B10" s="61">
        <v>5</v>
      </c>
      <c r="C10" s="41" t="s">
        <v>104</v>
      </c>
      <c r="D10" s="73">
        <v>1500200</v>
      </c>
      <c r="E10" s="66"/>
      <c r="F10" s="115" t="s">
        <v>76</v>
      </c>
      <c r="G10" s="116"/>
      <c r="H10" s="72"/>
      <c r="I10" s="174"/>
      <c r="J10" s="177"/>
    </row>
    <row r="11" spans="2:15" ht="31.5">
      <c r="B11" s="61">
        <v>6</v>
      </c>
      <c r="C11" s="41" t="s">
        <v>105</v>
      </c>
      <c r="D11" s="73">
        <v>802441</v>
      </c>
      <c r="E11" s="66"/>
      <c r="F11" s="125" t="s">
        <v>116</v>
      </c>
      <c r="G11" s="126"/>
      <c r="H11" s="71">
        <f>D6+D7+D8+D9</f>
        <v>21123368</v>
      </c>
      <c r="I11" s="174"/>
      <c r="J11" s="177"/>
      <c r="L11" s="119" t="s">
        <v>124</v>
      </c>
      <c r="M11" s="119"/>
      <c r="N11" s="119"/>
      <c r="O11" s="119"/>
    </row>
    <row r="12" spans="2:15" ht="31.5">
      <c r="B12" s="61">
        <v>7</v>
      </c>
      <c r="C12" s="41" t="s">
        <v>106</v>
      </c>
      <c r="D12" s="73">
        <v>1020</v>
      </c>
      <c r="E12" s="66"/>
      <c r="F12" s="117" t="s">
        <v>125</v>
      </c>
      <c r="G12" s="118"/>
      <c r="H12" s="73">
        <v>1500200</v>
      </c>
      <c r="I12" s="169"/>
      <c r="J12" s="177"/>
    </row>
    <row r="13" spans="2:15" ht="36.6" customHeight="1">
      <c r="B13" s="61">
        <v>8</v>
      </c>
      <c r="C13" s="41" t="s">
        <v>110</v>
      </c>
      <c r="D13" s="74">
        <v>64370</v>
      </c>
      <c r="E13" s="66"/>
      <c r="F13" s="125" t="s">
        <v>117</v>
      </c>
      <c r="G13" s="118"/>
      <c r="H13" s="71">
        <f>D11+D12+D13+D14</f>
        <v>1372731</v>
      </c>
      <c r="I13" s="174"/>
      <c r="J13" s="177"/>
    </row>
    <row r="14" spans="2:15" ht="39" customHeight="1">
      <c r="B14" s="61">
        <v>9</v>
      </c>
      <c r="C14" s="41" t="s">
        <v>126</v>
      </c>
      <c r="D14" s="74">
        <v>504900</v>
      </c>
      <c r="E14" s="66"/>
      <c r="F14" s="120" t="s">
        <v>118</v>
      </c>
      <c r="G14" s="121"/>
      <c r="H14" s="71">
        <f>SUM(H11:H13)</f>
        <v>23996299</v>
      </c>
      <c r="I14" s="174"/>
      <c r="J14" s="177">
        <f>'은행 입출금 1.1~12.17'!AA3</f>
        <v>23996299</v>
      </c>
    </row>
    <row r="15" spans="2:15" ht="35.450000000000003" customHeight="1">
      <c r="B15" s="105">
        <v>10</v>
      </c>
      <c r="C15" s="106" t="s">
        <v>107</v>
      </c>
      <c r="D15" s="107">
        <f>SUM(D6:D14)</f>
        <v>23996299</v>
      </c>
      <c r="E15" s="67"/>
      <c r="F15" s="122" t="s">
        <v>112</v>
      </c>
      <c r="G15" s="123"/>
      <c r="H15" s="75">
        <f>H9-H14</f>
        <v>51044210</v>
      </c>
      <c r="I15" s="174"/>
      <c r="J15" s="177">
        <f>'은행 입출금 1.1~12.17'!O72</f>
        <v>51044210</v>
      </c>
    </row>
    <row r="16" spans="2:15" ht="37.15" customHeight="1">
      <c r="F16" s="124" t="s">
        <v>113</v>
      </c>
      <c r="G16" s="124"/>
      <c r="H16" s="71">
        <f>SUM(H14:H15)</f>
        <v>75040509</v>
      </c>
      <c r="I16" s="174"/>
      <c r="J16" s="178">
        <f>J14+J15</f>
        <v>75040509</v>
      </c>
    </row>
  </sheetData>
  <mergeCells count="13">
    <mergeCell ref="F14:G14"/>
    <mergeCell ref="F15:G15"/>
    <mergeCell ref="F16:G16"/>
    <mergeCell ref="F9:G9"/>
    <mergeCell ref="F10:G10"/>
    <mergeCell ref="F11:G11"/>
    <mergeCell ref="F12:G12"/>
    <mergeCell ref="F13:G13"/>
    <mergeCell ref="F5:G5"/>
    <mergeCell ref="F6:G6"/>
    <mergeCell ref="F7:G7"/>
    <mergeCell ref="F8:G8"/>
    <mergeCell ref="L11:O1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3"/>
  <sheetViews>
    <sheetView workbookViewId="0">
      <selection activeCell="F16" sqref="F16"/>
    </sheetView>
    <sheetView workbookViewId="1"/>
  </sheetViews>
  <sheetFormatPr defaultColWidth="7.5" defaultRowHeight="15.75"/>
  <cols>
    <col min="1" max="1" width="9.875" style="14" bestFit="1" customWidth="1"/>
    <col min="2" max="2" width="19.125" style="14" bestFit="1" customWidth="1"/>
    <col min="3" max="3" width="56.125" style="9" bestFit="1" customWidth="1"/>
    <col min="4" max="4" width="13.25" style="14" bestFit="1" customWidth="1"/>
    <col min="5" max="5" width="12.875" style="14" bestFit="1" customWidth="1"/>
    <col min="6" max="6" width="9.875" style="9" bestFit="1" customWidth="1"/>
    <col min="7" max="7" width="19" style="9" bestFit="1" customWidth="1"/>
    <col min="8" max="8" width="74.25" style="9" bestFit="1" customWidth="1"/>
    <col min="9" max="10" width="12.75" style="9" bestFit="1" customWidth="1"/>
    <col min="11" max="16384" width="7.5" style="9"/>
  </cols>
  <sheetData>
    <row r="1" spans="1:10">
      <c r="A1" s="6" t="s">
        <v>65</v>
      </c>
      <c r="B1" s="7">
        <v>45347165</v>
      </c>
      <c r="C1" s="8"/>
      <c r="D1" s="9"/>
      <c r="E1" s="9"/>
    </row>
    <row r="2" spans="1:10">
      <c r="A2" s="127" t="s">
        <v>69</v>
      </c>
      <c r="B2" s="127"/>
      <c r="C2" s="127"/>
      <c r="D2" s="127"/>
      <c r="E2" s="127"/>
      <c r="F2" s="127" t="s">
        <v>70</v>
      </c>
      <c r="G2" s="127"/>
      <c r="H2" s="127"/>
      <c r="I2" s="127"/>
      <c r="J2" s="127"/>
    </row>
    <row r="3" spans="1:10">
      <c r="A3" s="10" t="s">
        <v>47</v>
      </c>
      <c r="B3" s="10" t="s">
        <v>48</v>
      </c>
      <c r="C3" s="10" t="s">
        <v>49</v>
      </c>
      <c r="D3" s="11" t="s">
        <v>50</v>
      </c>
      <c r="E3" s="12" t="s">
        <v>51</v>
      </c>
      <c r="F3" s="10" t="s">
        <v>47</v>
      </c>
      <c r="G3" s="10" t="s">
        <v>48</v>
      </c>
      <c r="H3" s="10" t="s">
        <v>49</v>
      </c>
      <c r="I3" s="11" t="s">
        <v>50</v>
      </c>
      <c r="J3" s="12" t="s">
        <v>51</v>
      </c>
    </row>
    <row r="4" spans="1:10">
      <c r="A4" s="13"/>
      <c r="C4" s="14" t="s">
        <v>53</v>
      </c>
      <c r="D4" s="15">
        <v>45347165</v>
      </c>
      <c r="E4" s="1"/>
      <c r="H4" s="9" t="s">
        <v>71</v>
      </c>
      <c r="I4" s="16">
        <v>0</v>
      </c>
      <c r="J4" s="17"/>
    </row>
    <row r="5" spans="1:10">
      <c r="A5" s="18">
        <v>20210106</v>
      </c>
      <c r="B5" s="18" t="s">
        <v>0</v>
      </c>
      <c r="C5" s="18" t="s">
        <v>38</v>
      </c>
      <c r="D5" s="15">
        <v>3000000</v>
      </c>
      <c r="E5" s="1"/>
      <c r="I5" s="17"/>
      <c r="J5" s="17"/>
    </row>
    <row r="6" spans="1:10">
      <c r="A6" s="18">
        <v>20210107</v>
      </c>
      <c r="B6" s="18" t="s">
        <v>66</v>
      </c>
      <c r="C6" s="18" t="s">
        <v>97</v>
      </c>
      <c r="E6" s="15">
        <v>1200000</v>
      </c>
      <c r="I6" s="17"/>
      <c r="J6" s="17"/>
    </row>
    <row r="7" spans="1:10">
      <c r="A7" s="18">
        <v>20210107</v>
      </c>
      <c r="B7" s="18" t="s">
        <v>99</v>
      </c>
      <c r="C7" s="18" t="s">
        <v>98</v>
      </c>
      <c r="E7" s="15">
        <v>1000</v>
      </c>
      <c r="I7" s="17"/>
      <c r="J7" s="17"/>
    </row>
    <row r="8" spans="1:10">
      <c r="A8" s="18">
        <v>20210111</v>
      </c>
      <c r="B8" s="18" t="s">
        <v>1</v>
      </c>
      <c r="C8" s="14" t="s">
        <v>45</v>
      </c>
      <c r="E8" s="15">
        <v>80</v>
      </c>
      <c r="I8" s="17"/>
      <c r="J8" s="17"/>
    </row>
    <row r="9" spans="1:10">
      <c r="A9" s="18">
        <v>20210118</v>
      </c>
      <c r="B9" s="18" t="s">
        <v>33</v>
      </c>
      <c r="C9" s="18" t="s">
        <v>95</v>
      </c>
      <c r="E9" s="15">
        <v>600000</v>
      </c>
      <c r="I9" s="17"/>
      <c r="J9" s="17"/>
    </row>
    <row r="10" spans="1:10">
      <c r="A10" s="18">
        <v>20210118</v>
      </c>
      <c r="B10" s="18" t="s">
        <v>99</v>
      </c>
      <c r="C10" s="18" t="s">
        <v>96</v>
      </c>
      <c r="E10" s="15">
        <v>1000</v>
      </c>
      <c r="I10" s="17"/>
      <c r="J10" s="17"/>
    </row>
    <row r="11" spans="1:10">
      <c r="A11" s="18">
        <v>20210123</v>
      </c>
      <c r="B11" s="18" t="s">
        <v>2</v>
      </c>
      <c r="C11" s="18" t="s">
        <v>56</v>
      </c>
      <c r="E11" s="15">
        <v>167689</v>
      </c>
      <c r="F11" s="19"/>
      <c r="I11" s="17"/>
      <c r="J11" s="17"/>
    </row>
    <row r="12" spans="1:10">
      <c r="A12" s="18">
        <v>20210204</v>
      </c>
      <c r="B12" s="18" t="s">
        <v>33</v>
      </c>
      <c r="C12" s="18" t="s">
        <v>58</v>
      </c>
      <c r="D12" s="15">
        <v>190000</v>
      </c>
      <c r="E12" s="1"/>
      <c r="F12" s="19"/>
      <c r="I12" s="17"/>
      <c r="J12" s="17"/>
    </row>
    <row r="13" spans="1:10">
      <c r="A13" s="18">
        <v>20210210</v>
      </c>
      <c r="B13" s="18" t="s">
        <v>1</v>
      </c>
      <c r="C13" s="14" t="s">
        <v>45</v>
      </c>
      <c r="E13" s="15">
        <v>80</v>
      </c>
      <c r="I13" s="17"/>
      <c r="J13" s="17"/>
    </row>
    <row r="14" spans="1:10">
      <c r="A14" s="18">
        <v>20210217</v>
      </c>
      <c r="B14" s="18" t="s">
        <v>35</v>
      </c>
      <c r="C14" s="18" t="s">
        <v>57</v>
      </c>
      <c r="E14" s="15">
        <v>368492</v>
      </c>
      <c r="I14" s="17"/>
      <c r="J14" s="17"/>
    </row>
    <row r="15" spans="1:10">
      <c r="A15" s="18">
        <v>20210223</v>
      </c>
      <c r="B15" s="18" t="s">
        <v>3</v>
      </c>
      <c r="C15" s="18" t="s">
        <v>38</v>
      </c>
      <c r="D15" s="15">
        <v>250000</v>
      </c>
      <c r="E15" s="1"/>
      <c r="I15" s="17"/>
      <c r="J15" s="17"/>
    </row>
    <row r="16" spans="1:10">
      <c r="A16" s="18">
        <v>20210223</v>
      </c>
      <c r="B16" s="18" t="s">
        <v>4</v>
      </c>
      <c r="C16" s="18" t="s">
        <v>38</v>
      </c>
      <c r="D16" s="15">
        <v>250000</v>
      </c>
      <c r="E16" s="1"/>
      <c r="I16" s="17"/>
      <c r="J16" s="17"/>
    </row>
    <row r="17" spans="1:10">
      <c r="A17" s="18">
        <v>20210224</v>
      </c>
      <c r="B17" s="18" t="s">
        <v>5</v>
      </c>
      <c r="C17" s="18" t="s">
        <v>38</v>
      </c>
      <c r="D17" s="15">
        <v>300000</v>
      </c>
      <c r="E17" s="1"/>
      <c r="G17" s="19"/>
      <c r="I17" s="17"/>
      <c r="J17" s="17"/>
    </row>
    <row r="18" spans="1:10">
      <c r="A18" s="18">
        <v>20210224</v>
      </c>
      <c r="B18" s="18" t="s">
        <v>34</v>
      </c>
      <c r="C18" s="18" t="s">
        <v>57</v>
      </c>
      <c r="E18" s="15">
        <v>370241</v>
      </c>
      <c r="I18" s="17"/>
      <c r="J18" s="17"/>
    </row>
    <row r="19" spans="1:10">
      <c r="A19" s="18">
        <v>20210224</v>
      </c>
      <c r="B19" s="18" t="s">
        <v>6</v>
      </c>
      <c r="C19" s="18" t="s">
        <v>38</v>
      </c>
      <c r="D19" s="15">
        <v>250000</v>
      </c>
      <c r="I19" s="17"/>
      <c r="J19" s="17"/>
    </row>
    <row r="20" spans="1:10">
      <c r="A20" s="18">
        <v>20210224</v>
      </c>
      <c r="B20" s="18" t="s">
        <v>7</v>
      </c>
      <c r="C20" s="18" t="s">
        <v>38</v>
      </c>
      <c r="D20" s="15">
        <v>250000</v>
      </c>
      <c r="E20" s="1"/>
      <c r="F20" s="19"/>
      <c r="I20" s="17"/>
      <c r="J20" s="17"/>
    </row>
    <row r="21" spans="1:10">
      <c r="A21" s="18">
        <v>20210226</v>
      </c>
      <c r="B21" s="18" t="s">
        <v>8</v>
      </c>
      <c r="C21" s="18" t="s">
        <v>38</v>
      </c>
      <c r="D21" s="15">
        <v>250000</v>
      </c>
      <c r="E21" s="1"/>
      <c r="G21" s="19"/>
      <c r="I21" s="17"/>
      <c r="J21" s="17"/>
    </row>
    <row r="22" spans="1:10">
      <c r="A22" s="18">
        <v>20210228</v>
      </c>
      <c r="B22" s="64" t="s">
        <v>9</v>
      </c>
      <c r="C22" s="18" t="s">
        <v>38</v>
      </c>
      <c r="D22" s="15">
        <v>250000</v>
      </c>
      <c r="E22" s="1"/>
      <c r="I22" s="17"/>
      <c r="J22" s="17"/>
    </row>
    <row r="23" spans="1:10">
      <c r="A23" s="18">
        <v>20210301</v>
      </c>
      <c r="B23" s="18" t="s">
        <v>10</v>
      </c>
      <c r="C23" s="18" t="s">
        <v>38</v>
      </c>
      <c r="D23" s="15">
        <v>300000</v>
      </c>
      <c r="E23" s="1"/>
      <c r="G23" s="20"/>
      <c r="I23" s="17"/>
      <c r="J23" s="17"/>
    </row>
    <row r="24" spans="1:10">
      <c r="A24" s="18">
        <v>20210303</v>
      </c>
      <c r="B24" s="18" t="s">
        <v>11</v>
      </c>
      <c r="C24" s="18" t="s">
        <v>38</v>
      </c>
      <c r="D24" s="15">
        <v>250000</v>
      </c>
      <c r="E24" s="1"/>
      <c r="I24" s="17"/>
      <c r="J24" s="17"/>
    </row>
    <row r="25" spans="1:10">
      <c r="A25" s="18">
        <v>20210303</v>
      </c>
      <c r="B25" s="64" t="s">
        <v>12</v>
      </c>
      <c r="C25" s="18" t="s">
        <v>38</v>
      </c>
      <c r="D25" s="15">
        <v>300000</v>
      </c>
      <c r="G25" s="19"/>
      <c r="I25" s="17"/>
      <c r="J25" s="17"/>
    </row>
    <row r="26" spans="1:10">
      <c r="A26" s="18">
        <v>20210304</v>
      </c>
      <c r="B26" s="18" t="s">
        <v>13</v>
      </c>
      <c r="C26" s="18" t="s">
        <v>38</v>
      </c>
      <c r="D26" s="15">
        <v>300000</v>
      </c>
      <c r="I26" s="17"/>
      <c r="J26" s="17"/>
    </row>
    <row r="27" spans="1:10">
      <c r="A27" s="18">
        <v>20210310</v>
      </c>
      <c r="B27" s="18" t="s">
        <v>2</v>
      </c>
      <c r="C27" s="18" t="s">
        <v>56</v>
      </c>
      <c r="E27" s="15">
        <v>17873</v>
      </c>
      <c r="I27" s="17"/>
      <c r="J27" s="17"/>
    </row>
    <row r="28" spans="1:10">
      <c r="A28" s="18">
        <v>20210310</v>
      </c>
      <c r="B28" s="18" t="s">
        <v>1</v>
      </c>
      <c r="C28" s="14" t="s">
        <v>45</v>
      </c>
      <c r="E28" s="15">
        <v>200</v>
      </c>
      <c r="I28" s="17"/>
      <c r="J28" s="17"/>
    </row>
    <row r="29" spans="1:10">
      <c r="A29" s="18">
        <v>20210320</v>
      </c>
      <c r="B29" s="18" t="s">
        <v>14</v>
      </c>
      <c r="C29" s="18" t="s">
        <v>19</v>
      </c>
      <c r="D29" s="15">
        <v>9900</v>
      </c>
      <c r="I29" s="17"/>
      <c r="J29" s="17"/>
    </row>
    <row r="30" spans="1:10">
      <c r="A30" s="18">
        <v>20210326</v>
      </c>
      <c r="B30" s="18" t="s">
        <v>2</v>
      </c>
      <c r="C30" s="18" t="s">
        <v>56</v>
      </c>
      <c r="E30" s="15">
        <v>173109</v>
      </c>
      <c r="I30" s="17"/>
      <c r="J30" s="17"/>
    </row>
    <row r="31" spans="1:10">
      <c r="A31" s="18">
        <v>20210402</v>
      </c>
      <c r="B31" s="18" t="s">
        <v>15</v>
      </c>
      <c r="C31" s="18" t="s">
        <v>38</v>
      </c>
      <c r="D31" s="15">
        <v>50000</v>
      </c>
      <c r="I31" s="17"/>
      <c r="J31" s="17"/>
    </row>
    <row r="32" spans="1:10">
      <c r="A32" s="18">
        <v>20210412</v>
      </c>
      <c r="B32" s="18" t="s">
        <v>1</v>
      </c>
      <c r="C32" s="14" t="s">
        <v>45</v>
      </c>
      <c r="E32" s="15">
        <v>120</v>
      </c>
      <c r="I32" s="17"/>
      <c r="J32" s="17"/>
    </row>
    <row r="33" spans="1:10">
      <c r="A33" s="18">
        <v>20210428</v>
      </c>
      <c r="B33" s="18" t="s">
        <v>16</v>
      </c>
      <c r="C33" s="18" t="s">
        <v>59</v>
      </c>
      <c r="E33" s="15">
        <v>95700</v>
      </c>
      <c r="I33" s="17"/>
      <c r="J33" s="17"/>
    </row>
    <row r="34" spans="1:10">
      <c r="A34" s="18">
        <v>20210510</v>
      </c>
      <c r="B34" s="18" t="s">
        <v>1</v>
      </c>
      <c r="C34" s="14" t="s">
        <v>45</v>
      </c>
      <c r="E34" s="15">
        <v>40</v>
      </c>
      <c r="I34" s="17"/>
      <c r="J34" s="17"/>
    </row>
    <row r="35" spans="1:10">
      <c r="A35" s="18">
        <v>20210514</v>
      </c>
      <c r="B35" s="18" t="s">
        <v>16</v>
      </c>
      <c r="C35" s="18" t="s">
        <v>59</v>
      </c>
      <c r="E35" s="15">
        <v>107700</v>
      </c>
      <c r="F35" s="14">
        <v>20210514</v>
      </c>
      <c r="G35" s="14" t="s">
        <v>37</v>
      </c>
      <c r="I35" s="21">
        <v>5000000</v>
      </c>
      <c r="J35" s="17"/>
    </row>
    <row r="36" spans="1:10">
      <c r="A36" s="18">
        <v>20210519</v>
      </c>
      <c r="B36" s="18" t="s">
        <v>17</v>
      </c>
      <c r="C36" s="18" t="s">
        <v>60</v>
      </c>
      <c r="E36" s="15">
        <v>319291</v>
      </c>
      <c r="I36" s="17"/>
      <c r="J36" s="17"/>
    </row>
    <row r="37" spans="1:10">
      <c r="A37" s="18">
        <v>20210528</v>
      </c>
      <c r="B37" s="18" t="s">
        <v>36</v>
      </c>
      <c r="C37" s="18" t="s">
        <v>52</v>
      </c>
      <c r="E37" s="15">
        <v>1613959</v>
      </c>
      <c r="I37" s="17"/>
      <c r="J37" s="17"/>
    </row>
    <row r="38" spans="1:10">
      <c r="A38" s="18">
        <v>20210610</v>
      </c>
      <c r="B38" s="18" t="s">
        <v>1</v>
      </c>
      <c r="C38" s="14" t="s">
        <v>45</v>
      </c>
      <c r="E38" s="15">
        <v>60</v>
      </c>
      <c r="I38" s="17"/>
      <c r="J38" s="17"/>
    </row>
    <row r="39" spans="1:10">
      <c r="A39" s="18"/>
      <c r="B39" s="18"/>
      <c r="C39" s="14"/>
      <c r="E39" s="15"/>
      <c r="F39" s="14">
        <v>20210612</v>
      </c>
      <c r="G39" s="14" t="s">
        <v>14</v>
      </c>
      <c r="I39" s="21">
        <v>397</v>
      </c>
      <c r="J39" s="17"/>
    </row>
    <row r="40" spans="1:10">
      <c r="A40" s="18">
        <v>20210619</v>
      </c>
      <c r="B40" s="18" t="s">
        <v>14</v>
      </c>
      <c r="C40" s="18" t="s">
        <v>18</v>
      </c>
      <c r="D40" s="15">
        <v>10150</v>
      </c>
      <c r="E40" s="1"/>
      <c r="I40" s="17"/>
      <c r="J40" s="17"/>
    </row>
    <row r="41" spans="1:10">
      <c r="A41" s="18">
        <v>20210626</v>
      </c>
      <c r="B41" s="18" t="s">
        <v>20</v>
      </c>
      <c r="C41" s="18" t="s">
        <v>38</v>
      </c>
      <c r="D41" s="15">
        <v>50000</v>
      </c>
      <c r="E41" s="1"/>
      <c r="I41" s="17"/>
      <c r="J41" s="17"/>
    </row>
    <row r="42" spans="1:10">
      <c r="A42" s="18">
        <v>20210630</v>
      </c>
      <c r="B42" s="18" t="s">
        <v>21</v>
      </c>
      <c r="C42" s="18" t="s">
        <v>38</v>
      </c>
      <c r="D42" s="15">
        <v>50000</v>
      </c>
      <c r="I42" s="17"/>
      <c r="J42" s="17"/>
    </row>
    <row r="43" spans="1:10">
      <c r="A43" s="18">
        <v>20210630</v>
      </c>
      <c r="B43" s="18" t="s">
        <v>22</v>
      </c>
      <c r="C43" s="18" t="s">
        <v>38</v>
      </c>
      <c r="D43" s="15">
        <v>50000</v>
      </c>
      <c r="E43" s="1"/>
      <c r="I43" s="17"/>
      <c r="J43" s="17"/>
    </row>
    <row r="44" spans="1:10">
      <c r="A44" s="18">
        <v>20210705</v>
      </c>
      <c r="B44" s="18" t="s">
        <v>67</v>
      </c>
      <c r="C44" s="18" t="s">
        <v>100</v>
      </c>
      <c r="E44" s="15">
        <v>1401400</v>
      </c>
      <c r="I44" s="17"/>
      <c r="J44" s="17"/>
    </row>
    <row r="45" spans="1:10">
      <c r="A45" s="18">
        <v>20210705</v>
      </c>
      <c r="B45" s="18" t="s">
        <v>99</v>
      </c>
      <c r="C45" s="18" t="s">
        <v>101</v>
      </c>
      <c r="E45" s="15">
        <v>1000</v>
      </c>
      <c r="I45" s="17"/>
      <c r="J45" s="17"/>
    </row>
    <row r="46" spans="1:10">
      <c r="A46" s="18">
        <v>20210712</v>
      </c>
      <c r="B46" s="18" t="s">
        <v>1</v>
      </c>
      <c r="C46" s="14" t="s">
        <v>45</v>
      </c>
      <c r="E46" s="15">
        <v>60</v>
      </c>
      <c r="I46" s="17"/>
      <c r="J46" s="17"/>
    </row>
    <row r="47" spans="1:10">
      <c r="A47" s="18">
        <v>20210726</v>
      </c>
      <c r="B47" s="18" t="s">
        <v>25</v>
      </c>
      <c r="C47" s="18" t="s">
        <v>38</v>
      </c>
      <c r="D47" s="15">
        <v>50000</v>
      </c>
      <c r="E47" s="1"/>
      <c r="I47" s="17"/>
      <c r="J47" s="17"/>
    </row>
    <row r="48" spans="1:10">
      <c r="A48" s="18">
        <v>20210728</v>
      </c>
      <c r="B48" s="18" t="s">
        <v>26</v>
      </c>
      <c r="C48" s="18" t="s">
        <v>38</v>
      </c>
      <c r="D48" s="15">
        <v>300000</v>
      </c>
      <c r="E48" s="1"/>
      <c r="I48" s="17"/>
      <c r="J48" s="17"/>
    </row>
    <row r="49" spans="1:10">
      <c r="A49" s="18">
        <v>20210810</v>
      </c>
      <c r="B49" s="18" t="s">
        <v>1</v>
      </c>
      <c r="C49" s="14" t="s">
        <v>45</v>
      </c>
      <c r="E49" s="15">
        <v>60</v>
      </c>
      <c r="I49" s="17"/>
      <c r="J49" s="17"/>
    </row>
    <row r="50" spans="1:10">
      <c r="A50" s="18">
        <v>20210903</v>
      </c>
      <c r="B50" s="18" t="s">
        <v>23</v>
      </c>
      <c r="C50" s="18" t="s">
        <v>38</v>
      </c>
      <c r="D50" s="15">
        <v>20000</v>
      </c>
      <c r="E50" s="1"/>
      <c r="I50" s="17"/>
      <c r="J50" s="17"/>
    </row>
    <row r="51" spans="1:10">
      <c r="A51" s="18">
        <v>20210903</v>
      </c>
      <c r="B51" s="18" t="s">
        <v>24</v>
      </c>
      <c r="C51" s="18" t="s">
        <v>38</v>
      </c>
      <c r="D51" s="15">
        <v>573150</v>
      </c>
      <c r="E51" s="1"/>
      <c r="I51" s="17"/>
      <c r="J51" s="17"/>
    </row>
    <row r="52" spans="1:10">
      <c r="A52" s="18">
        <v>20210914</v>
      </c>
      <c r="B52" s="18" t="s">
        <v>68</v>
      </c>
      <c r="C52" s="18" t="s">
        <v>61</v>
      </c>
      <c r="D52" s="15">
        <v>4800000</v>
      </c>
      <c r="F52" s="14">
        <v>20210914</v>
      </c>
      <c r="G52" s="18" t="s">
        <v>68</v>
      </c>
      <c r="H52" s="14" t="s">
        <v>61</v>
      </c>
      <c r="I52" s="21"/>
      <c r="J52" s="21">
        <v>4800000</v>
      </c>
    </row>
    <row r="53" spans="1:10">
      <c r="A53" s="18"/>
      <c r="B53" s="18"/>
      <c r="C53" s="18"/>
      <c r="D53" s="15"/>
      <c r="F53" s="14">
        <v>20210914</v>
      </c>
      <c r="G53" s="18" t="s">
        <v>68</v>
      </c>
      <c r="H53" s="14" t="s">
        <v>94</v>
      </c>
      <c r="I53" s="21"/>
      <c r="J53" s="21">
        <v>3500</v>
      </c>
    </row>
    <row r="54" spans="1:10">
      <c r="A54" s="18">
        <v>20210915</v>
      </c>
      <c r="B54" s="18" t="s">
        <v>27</v>
      </c>
      <c r="C54" s="18" t="s">
        <v>55</v>
      </c>
      <c r="D54" s="15">
        <v>2000000</v>
      </c>
      <c r="F54" s="14"/>
      <c r="G54" s="14"/>
      <c r="I54" s="21"/>
      <c r="J54" s="21"/>
    </row>
    <row r="55" spans="1:10">
      <c r="A55" s="18">
        <v>20210917</v>
      </c>
      <c r="B55" s="18" t="s">
        <v>28</v>
      </c>
      <c r="C55" s="18" t="s">
        <v>38</v>
      </c>
      <c r="D55" s="15">
        <v>50000</v>
      </c>
      <c r="I55" s="17"/>
      <c r="J55" s="17"/>
    </row>
    <row r="56" spans="1:10">
      <c r="A56" s="18">
        <v>20210918</v>
      </c>
      <c r="B56" s="18" t="s">
        <v>14</v>
      </c>
      <c r="C56" s="18" t="s">
        <v>29</v>
      </c>
      <c r="D56" s="15">
        <v>9727</v>
      </c>
      <c r="I56" s="17"/>
      <c r="J56" s="17"/>
    </row>
    <row r="57" spans="1:10">
      <c r="A57" s="18">
        <v>20211005</v>
      </c>
      <c r="B57" s="18" t="s">
        <v>30</v>
      </c>
      <c r="C57" s="18" t="s">
        <v>55</v>
      </c>
      <c r="D57" s="15">
        <v>2000000</v>
      </c>
      <c r="E57" s="1"/>
      <c r="I57" s="17"/>
      <c r="J57" s="17"/>
    </row>
    <row r="58" spans="1:10">
      <c r="A58" s="18">
        <v>20211012</v>
      </c>
      <c r="B58" s="18" t="s">
        <v>1</v>
      </c>
      <c r="C58" s="14" t="s">
        <v>45</v>
      </c>
      <c r="E58" s="15">
        <v>100</v>
      </c>
      <c r="I58" s="17"/>
      <c r="J58" s="17"/>
    </row>
    <row r="59" spans="1:10">
      <c r="A59" s="18">
        <v>20211014</v>
      </c>
      <c r="B59" s="18" t="s">
        <v>5</v>
      </c>
      <c r="C59" s="18" t="s">
        <v>62</v>
      </c>
      <c r="E59" s="15">
        <v>500000</v>
      </c>
      <c r="F59" s="19"/>
      <c r="I59" s="17"/>
      <c r="J59" s="17"/>
    </row>
    <row r="60" spans="1:10">
      <c r="A60" s="18">
        <v>20211014</v>
      </c>
      <c r="B60" s="18" t="s">
        <v>99</v>
      </c>
      <c r="C60" s="18" t="s">
        <v>102</v>
      </c>
      <c r="E60" s="15">
        <v>1000</v>
      </c>
      <c r="F60" s="19"/>
      <c r="I60" s="17"/>
      <c r="J60" s="17"/>
    </row>
    <row r="61" spans="1:10">
      <c r="A61" s="18">
        <v>20211014</v>
      </c>
      <c r="B61" s="18" t="s">
        <v>13</v>
      </c>
      <c r="C61" s="18" t="s">
        <v>62</v>
      </c>
      <c r="E61" s="15">
        <v>500000</v>
      </c>
      <c r="I61" s="17"/>
      <c r="J61" s="17"/>
    </row>
    <row r="62" spans="1:10">
      <c r="A62" s="18">
        <v>20211014</v>
      </c>
      <c r="B62" s="18" t="s">
        <v>63</v>
      </c>
      <c r="C62" s="18" t="s">
        <v>62</v>
      </c>
      <c r="E62" s="15">
        <v>500000</v>
      </c>
      <c r="I62" s="17"/>
      <c r="J62" s="17"/>
    </row>
    <row r="63" spans="1:10">
      <c r="A63" s="18">
        <v>20211014</v>
      </c>
      <c r="B63" s="18" t="s">
        <v>99</v>
      </c>
      <c r="C63" s="18" t="s">
        <v>102</v>
      </c>
      <c r="E63" s="15">
        <v>1000</v>
      </c>
      <c r="I63" s="17"/>
      <c r="J63" s="17"/>
    </row>
    <row r="64" spans="1:10">
      <c r="A64" s="18">
        <v>20211014</v>
      </c>
      <c r="B64" s="18" t="s">
        <v>10</v>
      </c>
      <c r="C64" s="18" t="s">
        <v>62</v>
      </c>
      <c r="E64" s="15">
        <v>500000</v>
      </c>
      <c r="I64" s="17"/>
      <c r="J64" s="17"/>
    </row>
    <row r="65" spans="1:10">
      <c r="A65" s="18">
        <v>20211015</v>
      </c>
      <c r="B65" s="18" t="s">
        <v>31</v>
      </c>
      <c r="C65" s="18" t="s">
        <v>59</v>
      </c>
      <c r="E65" s="15">
        <v>348000</v>
      </c>
      <c r="I65" s="17"/>
      <c r="J65" s="17"/>
    </row>
    <row r="66" spans="1:10">
      <c r="A66" s="18">
        <v>20211103</v>
      </c>
      <c r="B66" s="18" t="s">
        <v>41</v>
      </c>
      <c r="C66" s="18" t="s">
        <v>62</v>
      </c>
      <c r="E66" s="15">
        <v>500000</v>
      </c>
      <c r="I66" s="17"/>
      <c r="J66" s="17"/>
    </row>
    <row r="67" spans="1:10">
      <c r="A67" s="18">
        <v>20211103</v>
      </c>
      <c r="B67" s="18" t="s">
        <v>99</v>
      </c>
      <c r="C67" s="18" t="s">
        <v>102</v>
      </c>
      <c r="E67" s="15">
        <v>1000</v>
      </c>
      <c r="I67" s="17"/>
      <c r="J67" s="17"/>
    </row>
    <row r="68" spans="1:10">
      <c r="A68" s="18">
        <v>20211103</v>
      </c>
      <c r="B68" s="18" t="s">
        <v>5</v>
      </c>
      <c r="C68" s="18" t="s">
        <v>40</v>
      </c>
      <c r="D68" s="15">
        <v>500000</v>
      </c>
      <c r="E68" s="1"/>
      <c r="I68" s="17"/>
      <c r="J68" s="17"/>
    </row>
    <row r="69" spans="1:10">
      <c r="A69" s="18">
        <v>20211104</v>
      </c>
      <c r="B69" s="18" t="s">
        <v>10</v>
      </c>
      <c r="C69" s="18" t="s">
        <v>40</v>
      </c>
      <c r="D69" s="15">
        <v>500000</v>
      </c>
      <c r="E69" s="1"/>
      <c r="I69" s="17"/>
      <c r="J69" s="17"/>
    </row>
    <row r="70" spans="1:10">
      <c r="A70" s="18">
        <v>20211110</v>
      </c>
      <c r="B70" s="18" t="s">
        <v>1</v>
      </c>
      <c r="C70" s="14" t="s">
        <v>45</v>
      </c>
      <c r="E70" s="15">
        <v>120</v>
      </c>
      <c r="I70" s="17"/>
      <c r="J70" s="17"/>
    </row>
    <row r="71" spans="1:10">
      <c r="A71" s="18">
        <v>20211121</v>
      </c>
      <c r="B71" s="18" t="s">
        <v>32</v>
      </c>
      <c r="C71" s="18" t="s">
        <v>39</v>
      </c>
      <c r="E71" s="15">
        <v>300000</v>
      </c>
      <c r="I71" s="17"/>
      <c r="J71" s="17"/>
    </row>
    <row r="72" spans="1:10">
      <c r="A72" s="18">
        <v>20211210</v>
      </c>
      <c r="B72" s="18" t="s">
        <v>41</v>
      </c>
      <c r="C72" s="18" t="s">
        <v>40</v>
      </c>
      <c r="D72" s="15">
        <v>500000</v>
      </c>
      <c r="E72" s="1"/>
      <c r="I72" s="17"/>
      <c r="J72" s="17"/>
    </row>
    <row r="73" spans="1:10">
      <c r="A73" s="18">
        <v>20211210</v>
      </c>
      <c r="B73" s="18" t="s">
        <v>63</v>
      </c>
      <c r="C73" s="18" t="s">
        <v>38</v>
      </c>
      <c r="D73" s="15">
        <v>200000</v>
      </c>
      <c r="E73" s="1"/>
      <c r="I73" s="17"/>
      <c r="J73" s="17"/>
    </row>
    <row r="74" spans="1:10">
      <c r="A74" s="18">
        <v>20211210</v>
      </c>
      <c r="B74" s="18" t="s">
        <v>1</v>
      </c>
      <c r="C74" s="14" t="s">
        <v>45</v>
      </c>
      <c r="E74" s="15">
        <v>80</v>
      </c>
      <c r="I74" s="17"/>
      <c r="J74" s="17"/>
    </row>
    <row r="75" spans="1:10">
      <c r="A75" s="18">
        <v>20211218</v>
      </c>
      <c r="B75" s="18" t="s">
        <v>14</v>
      </c>
      <c r="C75" s="18" t="s">
        <v>42</v>
      </c>
      <c r="D75" s="15">
        <v>11242</v>
      </c>
      <c r="E75" s="1"/>
      <c r="I75" s="17"/>
      <c r="J75" s="17"/>
    </row>
    <row r="76" spans="1:10">
      <c r="A76" s="18">
        <v>20211220</v>
      </c>
      <c r="B76" s="18" t="s">
        <v>43</v>
      </c>
      <c r="C76" s="18" t="s">
        <v>55</v>
      </c>
      <c r="D76" s="15">
        <v>1000000</v>
      </c>
      <c r="I76" s="17"/>
      <c r="J76" s="17"/>
    </row>
    <row r="77" spans="1:10">
      <c r="A77" s="18">
        <v>20211221</v>
      </c>
      <c r="B77" s="18" t="s">
        <v>44</v>
      </c>
      <c r="C77" s="18" t="s">
        <v>54</v>
      </c>
      <c r="D77" s="15">
        <v>2006400</v>
      </c>
      <c r="E77" s="1"/>
      <c r="I77" s="17"/>
      <c r="J77" s="17"/>
    </row>
    <row r="78" spans="1:10">
      <c r="A78" s="18">
        <v>20211224</v>
      </c>
      <c r="B78" s="18" t="s">
        <v>36</v>
      </c>
      <c r="C78" s="18" t="s">
        <v>52</v>
      </c>
      <c r="E78" s="15">
        <v>1715629</v>
      </c>
      <c r="G78" s="19"/>
      <c r="I78" s="17"/>
      <c r="J78" s="17"/>
    </row>
    <row r="79" spans="1:10">
      <c r="A79" s="14">
        <v>20211231</v>
      </c>
      <c r="B79" s="14" t="s">
        <v>108</v>
      </c>
      <c r="C79" s="14" t="s">
        <v>109</v>
      </c>
      <c r="D79" s="1"/>
      <c r="E79" s="26">
        <v>64370</v>
      </c>
      <c r="I79" s="17"/>
      <c r="J79" s="17"/>
    </row>
    <row r="80" spans="1:10">
      <c r="A80" s="63"/>
      <c r="B80" s="63"/>
      <c r="C80" s="63"/>
      <c r="D80" s="1"/>
      <c r="E80" s="63"/>
      <c r="I80" s="17"/>
      <c r="J80" s="17"/>
    </row>
    <row r="81" spans="1:10">
      <c r="A81" s="13"/>
      <c r="C81" s="43" t="s">
        <v>46</v>
      </c>
      <c r="D81" s="48">
        <f>SUM(D4:D79)</f>
        <v>66227734</v>
      </c>
      <c r="E81" s="48">
        <f>SUM(E4:E79)</f>
        <v>11370453</v>
      </c>
      <c r="H81" s="43" t="s">
        <v>46</v>
      </c>
      <c r="I81" s="44">
        <f>SUM(I4:I78)</f>
        <v>5000397</v>
      </c>
      <c r="J81" s="44">
        <f>SUM(J4:J78)</f>
        <v>4803500</v>
      </c>
    </row>
    <row r="82" spans="1:10">
      <c r="A82" s="13"/>
      <c r="C82" s="45"/>
      <c r="D82" s="49"/>
      <c r="E82" s="45"/>
      <c r="H82" s="45"/>
      <c r="I82" s="46"/>
      <c r="J82" s="46"/>
    </row>
    <row r="83" spans="1:10">
      <c r="A83" s="13"/>
      <c r="C83" s="47" t="s">
        <v>87</v>
      </c>
      <c r="D83" s="50">
        <f>D81-E81</f>
        <v>54857281</v>
      </c>
      <c r="E83" s="45"/>
      <c r="H83" s="47" t="s">
        <v>64</v>
      </c>
      <c r="I83" s="51">
        <f>I81-J81</f>
        <v>196897</v>
      </c>
      <c r="J83" s="46"/>
    </row>
    <row r="84" spans="1:10">
      <c r="A84" s="24"/>
      <c r="B84" s="25"/>
    </row>
    <row r="85" spans="1:10">
      <c r="A85" s="24"/>
      <c r="B85" s="25"/>
      <c r="H85" s="11" t="s">
        <v>92</v>
      </c>
      <c r="I85" s="52">
        <f>SUM(D81,I81)</f>
        <v>71228131</v>
      </c>
      <c r="J85" s="52">
        <f>SUM(E81,J81)</f>
        <v>16173953</v>
      </c>
    </row>
    <row r="86" spans="1:10">
      <c r="A86" s="24"/>
      <c r="B86" s="25"/>
      <c r="H86" s="53"/>
      <c r="I86" s="54"/>
      <c r="J86" s="54"/>
    </row>
    <row r="87" spans="1:10">
      <c r="A87" s="24"/>
      <c r="B87" s="25"/>
      <c r="H87" s="55" t="s">
        <v>93</v>
      </c>
      <c r="I87" s="52">
        <f>I85-J85</f>
        <v>55054178</v>
      </c>
      <c r="J87" s="54"/>
    </row>
    <row r="88" spans="1:10">
      <c r="A88" s="13"/>
      <c r="C88" s="14"/>
      <c r="D88" s="1"/>
      <c r="E88" s="1"/>
      <c r="I88" s="42"/>
    </row>
    <row r="89" spans="1:10">
      <c r="A89" s="13"/>
      <c r="C89" s="14"/>
      <c r="D89" s="26"/>
      <c r="E89" s="26"/>
    </row>
    <row r="90" spans="1:10">
      <c r="A90" s="13"/>
      <c r="C90" s="14"/>
      <c r="D90" s="26"/>
      <c r="E90" s="26"/>
    </row>
    <row r="91" spans="1:10">
      <c r="A91" s="13"/>
      <c r="C91" s="14"/>
      <c r="D91" s="26"/>
      <c r="E91" s="26"/>
    </row>
    <row r="92" spans="1:10">
      <c r="A92" s="13"/>
      <c r="C92" s="14"/>
      <c r="D92" s="26"/>
      <c r="E92" s="26"/>
    </row>
    <row r="93" spans="1:10">
      <c r="A93" s="13"/>
      <c r="C93" s="14"/>
      <c r="D93" s="26"/>
      <c r="E93" s="26"/>
    </row>
    <row r="94" spans="1:10">
      <c r="A94" s="13"/>
      <c r="C94" s="14"/>
      <c r="D94" s="26"/>
      <c r="E94" s="26"/>
    </row>
    <row r="95" spans="1:10">
      <c r="A95" s="13"/>
      <c r="C95" s="14"/>
      <c r="E95" s="26"/>
    </row>
    <row r="96" spans="1:10">
      <c r="A96" s="13"/>
      <c r="C96" s="14"/>
      <c r="D96" s="26"/>
      <c r="E96" s="26"/>
    </row>
    <row r="97" spans="1:5">
      <c r="A97" s="13"/>
      <c r="C97" s="14"/>
      <c r="D97" s="26"/>
      <c r="E97" s="26"/>
    </row>
    <row r="98" spans="1:5">
      <c r="A98" s="13"/>
      <c r="C98" s="14"/>
      <c r="D98" s="26"/>
    </row>
    <row r="99" spans="1:5">
      <c r="A99" s="13"/>
      <c r="C99" s="14"/>
      <c r="D99" s="26"/>
    </row>
    <row r="100" spans="1:5">
      <c r="A100" s="13"/>
      <c r="C100" s="14"/>
      <c r="E100" s="3"/>
    </row>
    <row r="101" spans="1:5">
      <c r="A101" s="13"/>
      <c r="C101" s="14"/>
      <c r="D101" s="26"/>
    </row>
    <row r="102" spans="1:5">
      <c r="A102" s="13"/>
      <c r="C102" s="14"/>
      <c r="D102" s="2"/>
      <c r="E102" s="2"/>
    </row>
    <row r="103" spans="1:5">
      <c r="A103" s="13"/>
      <c r="C103" s="14"/>
      <c r="E103" s="3"/>
    </row>
    <row r="104" spans="1:5">
      <c r="A104" s="13"/>
      <c r="C104" s="14"/>
      <c r="D104" s="27"/>
    </row>
    <row r="105" spans="1:5">
      <c r="A105" s="13"/>
      <c r="C105" s="14"/>
      <c r="D105" s="27"/>
    </row>
    <row r="106" spans="1:5">
      <c r="A106" s="13"/>
      <c r="C106" s="14"/>
      <c r="D106" s="1"/>
      <c r="E106" s="3"/>
    </row>
    <row r="107" spans="1:5">
      <c r="A107" s="13"/>
      <c r="C107" s="14"/>
      <c r="D107" s="27"/>
      <c r="E107" s="1"/>
    </row>
    <row r="108" spans="1:5">
      <c r="A108" s="13"/>
      <c r="C108" s="14"/>
      <c r="D108" s="27"/>
      <c r="E108" s="1"/>
    </row>
    <row r="109" spans="1:5">
      <c r="A109" s="13"/>
      <c r="C109" s="14"/>
      <c r="D109" s="1"/>
      <c r="E109" s="1"/>
    </row>
    <row r="110" spans="1:5">
      <c r="A110" s="13"/>
      <c r="C110" s="14"/>
      <c r="D110" s="1"/>
      <c r="E110" s="1"/>
    </row>
    <row r="111" spans="1:5">
      <c r="A111" s="13"/>
      <c r="C111" s="14"/>
      <c r="E111" s="1"/>
    </row>
    <row r="112" spans="1:5">
      <c r="A112" s="13"/>
      <c r="C112" s="14"/>
      <c r="E112" s="1"/>
    </row>
    <row r="113" spans="1:5">
      <c r="A113" s="13"/>
      <c r="C113" s="14"/>
      <c r="E113" s="1"/>
    </row>
    <row r="114" spans="1:5">
      <c r="A114" s="13"/>
      <c r="C114" s="14"/>
      <c r="D114" s="1"/>
      <c r="E114" s="1"/>
    </row>
    <row r="117" spans="1:5">
      <c r="A117" s="24"/>
      <c r="B117" s="25"/>
      <c r="C117" s="25"/>
      <c r="D117" s="28"/>
      <c r="E117" s="28"/>
    </row>
    <row r="118" spans="1:5">
      <c r="A118" s="13"/>
      <c r="C118" s="14"/>
      <c r="D118" s="1"/>
      <c r="E118" s="1"/>
    </row>
    <row r="119" spans="1:5">
      <c r="A119" s="13"/>
      <c r="C119" s="14"/>
      <c r="D119" s="1"/>
      <c r="E119" s="1"/>
    </row>
    <row r="120" spans="1:5">
      <c r="A120" s="13"/>
      <c r="C120" s="14"/>
      <c r="D120" s="1"/>
      <c r="E120" s="1"/>
    </row>
    <row r="121" spans="1:5">
      <c r="A121" s="13"/>
      <c r="C121" s="14"/>
      <c r="D121" s="2"/>
      <c r="E121" s="2"/>
    </row>
    <row r="122" spans="1:5">
      <c r="A122" s="13"/>
      <c r="C122" s="29"/>
      <c r="D122" s="2"/>
      <c r="E122" s="2"/>
    </row>
    <row r="123" spans="1:5">
      <c r="A123" s="13"/>
      <c r="C123" s="22"/>
      <c r="D123" s="23"/>
      <c r="E123" s="2"/>
    </row>
    <row r="124" spans="1:5">
      <c r="A124" s="13"/>
      <c r="C124" s="29"/>
      <c r="D124" s="26"/>
      <c r="E124" s="26"/>
    </row>
    <row r="125" spans="1:5">
      <c r="A125" s="13"/>
      <c r="C125" s="14"/>
      <c r="D125" s="1"/>
    </row>
    <row r="126" spans="1:5">
      <c r="A126" s="13"/>
      <c r="C126" s="14"/>
      <c r="D126" s="26"/>
      <c r="E126" s="26"/>
    </row>
    <row r="127" spans="1:5">
      <c r="A127" s="13"/>
      <c r="C127" s="14"/>
      <c r="D127" s="26"/>
      <c r="E127" s="26"/>
    </row>
    <row r="128" spans="1:5">
      <c r="A128" s="13"/>
      <c r="C128" s="14"/>
      <c r="D128" s="26"/>
      <c r="E128" s="26"/>
    </row>
    <row r="129" spans="1:5">
      <c r="A129" s="13"/>
      <c r="C129" s="14"/>
      <c r="D129" s="26"/>
      <c r="E129" s="26"/>
    </row>
    <row r="130" spans="1:5">
      <c r="A130" s="13"/>
      <c r="C130" s="14"/>
      <c r="D130" s="26"/>
      <c r="E130" s="26"/>
    </row>
    <row r="131" spans="1:5">
      <c r="A131" s="13"/>
      <c r="C131" s="14"/>
      <c r="D131" s="26"/>
      <c r="E131" s="26"/>
    </row>
    <row r="132" spans="1:5">
      <c r="A132" s="13"/>
      <c r="C132" s="29"/>
      <c r="D132" s="26"/>
      <c r="E132" s="26"/>
    </row>
    <row r="133" spans="1:5">
      <c r="A133" s="13"/>
      <c r="C133" s="14"/>
      <c r="D133" s="26"/>
      <c r="E133" s="26"/>
    </row>
    <row r="134" spans="1:5">
      <c r="A134" s="13"/>
      <c r="C134" s="14"/>
      <c r="D134" s="26"/>
    </row>
    <row r="135" spans="1:5">
      <c r="A135" s="13"/>
      <c r="C135" s="14"/>
      <c r="D135" s="26"/>
    </row>
    <row r="136" spans="1:5">
      <c r="A136" s="13"/>
      <c r="C136" s="14"/>
      <c r="D136" s="26"/>
    </row>
    <row r="137" spans="1:5">
      <c r="A137" s="13"/>
      <c r="C137" s="14"/>
      <c r="D137" s="26"/>
    </row>
    <row r="138" spans="1:5">
      <c r="A138" s="13"/>
      <c r="C138" s="14"/>
      <c r="D138" s="26"/>
    </row>
    <row r="139" spans="1:5">
      <c r="A139" s="13"/>
      <c r="C139" s="14"/>
      <c r="D139" s="26"/>
    </row>
    <row r="140" spans="1:5">
      <c r="A140" s="13"/>
      <c r="C140" s="14"/>
      <c r="D140" s="26"/>
    </row>
    <row r="141" spans="1:5">
      <c r="A141" s="13"/>
      <c r="C141" s="14"/>
      <c r="D141" s="26"/>
    </row>
    <row r="142" spans="1:5">
      <c r="A142" s="13"/>
      <c r="C142" s="14"/>
      <c r="D142" s="26"/>
    </row>
    <row r="143" spans="1:5">
      <c r="A143" s="13"/>
      <c r="C143" s="14"/>
      <c r="D143" s="26"/>
    </row>
    <row r="144" spans="1:5">
      <c r="A144" s="13"/>
      <c r="C144" s="14"/>
      <c r="D144" s="26"/>
    </row>
    <row r="145" spans="1:4">
      <c r="A145" s="13"/>
      <c r="C145" s="14"/>
      <c r="D145" s="26"/>
    </row>
    <row r="146" spans="1:4">
      <c r="A146" s="13"/>
      <c r="C146" s="14"/>
      <c r="D146" s="26"/>
    </row>
    <row r="147" spans="1:4">
      <c r="A147" s="13"/>
      <c r="C147" s="14"/>
      <c r="D147" s="26"/>
    </row>
    <row r="148" spans="1:4">
      <c r="A148" s="13"/>
      <c r="C148" s="14"/>
      <c r="D148" s="26"/>
    </row>
    <row r="149" spans="1:4">
      <c r="A149" s="13"/>
      <c r="C149" s="14"/>
      <c r="D149" s="1"/>
    </row>
    <row r="150" spans="1:4">
      <c r="A150" s="13"/>
      <c r="C150" s="14"/>
      <c r="D150" s="26"/>
    </row>
    <row r="151" spans="1:4">
      <c r="A151" s="13"/>
    </row>
    <row r="152" spans="1:4">
      <c r="A152" s="13"/>
      <c r="C152" s="14"/>
      <c r="D152" s="26"/>
    </row>
    <row r="153" spans="1:4">
      <c r="A153" s="13"/>
      <c r="C153" s="14"/>
      <c r="D153" s="26"/>
    </row>
  </sheetData>
  <mergeCells count="2">
    <mergeCell ref="A2:E2"/>
    <mergeCell ref="F2:J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2"/>
  <sheetViews>
    <sheetView workbookViewId="0">
      <selection activeCell="E29" sqref="E29"/>
    </sheetView>
    <sheetView workbookViewId="1"/>
  </sheetViews>
  <sheetFormatPr defaultColWidth="7.5" defaultRowHeight="15.75"/>
  <cols>
    <col min="1" max="1" width="9.75" style="30" bestFit="1" customWidth="1"/>
    <col min="2" max="2" width="19.5" style="9" customWidth="1"/>
    <col min="3" max="3" width="50.5" style="9" bestFit="1" customWidth="1"/>
    <col min="4" max="4" width="21.75" style="14" customWidth="1"/>
    <col min="5" max="5" width="17.5" style="14" customWidth="1"/>
    <col min="6" max="6" width="10.25" style="9" bestFit="1" customWidth="1"/>
    <col min="7" max="8" width="12.875" style="9" bestFit="1" customWidth="1"/>
    <col min="9" max="16384" width="7.5" style="9"/>
  </cols>
  <sheetData>
    <row r="1" spans="1:5">
      <c r="A1" s="6" t="s">
        <v>65</v>
      </c>
      <c r="B1" s="7" t="s">
        <v>88</v>
      </c>
      <c r="C1" s="32">
        <v>995.78</v>
      </c>
    </row>
    <row r="2" spans="1:5">
      <c r="B2" s="7" t="s">
        <v>89</v>
      </c>
      <c r="C2" s="33">
        <v>73000</v>
      </c>
    </row>
    <row r="3" spans="1:5">
      <c r="B3" s="7" t="s">
        <v>90</v>
      </c>
      <c r="C3" s="34">
        <v>500.58</v>
      </c>
    </row>
    <row r="5" spans="1:5">
      <c r="A5" s="35" t="s">
        <v>47</v>
      </c>
      <c r="B5" s="10" t="s">
        <v>48</v>
      </c>
      <c r="C5" s="10" t="s">
        <v>49</v>
      </c>
      <c r="D5" s="11" t="s">
        <v>50</v>
      </c>
      <c r="E5" s="12" t="s">
        <v>51</v>
      </c>
    </row>
    <row r="6" spans="1:5">
      <c r="A6" s="31">
        <v>20210321</v>
      </c>
      <c r="B6" s="14" t="s">
        <v>71</v>
      </c>
      <c r="C6" s="14" t="s">
        <v>78</v>
      </c>
      <c r="D6" s="36">
        <v>995.78</v>
      </c>
      <c r="E6" s="1"/>
    </row>
    <row r="7" spans="1:5">
      <c r="A7" s="31">
        <v>20210321</v>
      </c>
      <c r="B7" s="14" t="s">
        <v>71</v>
      </c>
      <c r="C7" s="14" t="s">
        <v>79</v>
      </c>
      <c r="D7" s="5">
        <v>73000</v>
      </c>
      <c r="E7" s="1"/>
    </row>
    <row r="8" spans="1:5">
      <c r="A8" s="31">
        <v>20210321</v>
      </c>
      <c r="B8" s="14" t="s">
        <v>71</v>
      </c>
      <c r="C8" s="14" t="s">
        <v>80</v>
      </c>
      <c r="D8" s="4">
        <v>500.58</v>
      </c>
      <c r="E8" s="1"/>
    </row>
    <row r="9" spans="1:5">
      <c r="A9" s="31"/>
      <c r="B9" s="14"/>
      <c r="C9" s="14"/>
      <c r="D9" s="4"/>
    </row>
    <row r="10" spans="1:5">
      <c r="A10" s="31"/>
      <c r="B10" s="14"/>
    </row>
    <row r="11" spans="1:5">
      <c r="A11" s="31"/>
      <c r="B11" s="14"/>
      <c r="C11" s="43" t="s">
        <v>81</v>
      </c>
      <c r="D11" s="56">
        <v>0</v>
      </c>
      <c r="E11" s="56">
        <v>0</v>
      </c>
    </row>
    <row r="12" spans="1:5">
      <c r="A12" s="31"/>
      <c r="B12" s="14"/>
      <c r="C12" s="43" t="s">
        <v>82</v>
      </c>
      <c r="D12" s="57">
        <v>0</v>
      </c>
      <c r="E12" s="57">
        <v>0</v>
      </c>
    </row>
    <row r="13" spans="1:5">
      <c r="A13" s="37"/>
      <c r="B13" s="25"/>
      <c r="C13" s="43" t="s">
        <v>83</v>
      </c>
      <c r="D13" s="58">
        <v>0</v>
      </c>
      <c r="E13" s="58">
        <v>0</v>
      </c>
    </row>
    <row r="14" spans="1:5">
      <c r="A14" s="37"/>
      <c r="B14" s="25"/>
      <c r="C14" s="47" t="s">
        <v>84</v>
      </c>
      <c r="D14" s="32">
        <v>995.78</v>
      </c>
      <c r="E14" s="45"/>
    </row>
    <row r="15" spans="1:5">
      <c r="A15" s="37"/>
      <c r="B15" s="25"/>
      <c r="C15" s="47" t="s">
        <v>85</v>
      </c>
      <c r="D15" s="33">
        <v>73000</v>
      </c>
      <c r="E15" s="45"/>
    </row>
    <row r="16" spans="1:5">
      <c r="A16" s="37"/>
      <c r="B16" s="25"/>
      <c r="C16" s="47" t="s">
        <v>86</v>
      </c>
      <c r="D16" s="59">
        <v>500.58</v>
      </c>
      <c r="E16" s="45"/>
    </row>
    <row r="17" spans="1:5">
      <c r="A17" s="31"/>
      <c r="B17" s="14"/>
      <c r="C17" s="14"/>
      <c r="D17" s="1"/>
      <c r="E17" s="1"/>
    </row>
    <row r="18" spans="1:5">
      <c r="A18" s="31"/>
      <c r="B18" s="14"/>
      <c r="C18" s="14"/>
      <c r="D18" s="26"/>
      <c r="E18" s="26"/>
    </row>
    <row r="19" spans="1:5">
      <c r="A19" s="31"/>
      <c r="B19" s="14"/>
      <c r="C19" s="14"/>
      <c r="D19" s="26"/>
      <c r="E19" s="26"/>
    </row>
    <row r="20" spans="1:5">
      <c r="A20" s="31"/>
      <c r="B20" s="14"/>
      <c r="C20" s="14"/>
      <c r="D20" s="26"/>
      <c r="E20" s="26"/>
    </row>
    <row r="21" spans="1:5">
      <c r="A21" s="31"/>
      <c r="B21" s="14"/>
      <c r="C21" s="14"/>
      <c r="D21" s="26"/>
      <c r="E21" s="26"/>
    </row>
    <row r="22" spans="1:5">
      <c r="A22" s="31"/>
      <c r="B22" s="14"/>
      <c r="C22" s="14"/>
      <c r="D22" s="26"/>
      <c r="E22" s="26"/>
    </row>
    <row r="23" spans="1:5">
      <c r="A23" s="31"/>
      <c r="B23" s="14"/>
      <c r="C23" s="14"/>
      <c r="D23" s="26"/>
      <c r="E23" s="26"/>
    </row>
    <row r="24" spans="1:5">
      <c r="A24" s="31"/>
      <c r="B24" s="14"/>
      <c r="C24" s="14"/>
      <c r="E24" s="26"/>
    </row>
    <row r="25" spans="1:5">
      <c r="A25" s="31"/>
      <c r="B25" s="14"/>
      <c r="C25" s="14"/>
      <c r="D25" s="26"/>
      <c r="E25" s="26"/>
    </row>
    <row r="26" spans="1:5">
      <c r="A26" s="31"/>
      <c r="B26" s="14"/>
      <c r="C26" s="14"/>
      <c r="D26" s="26"/>
      <c r="E26" s="26"/>
    </row>
    <row r="27" spans="1:5">
      <c r="A27" s="31"/>
      <c r="B27" s="14"/>
      <c r="C27" s="14"/>
      <c r="D27" s="26"/>
    </row>
    <row r="28" spans="1:5">
      <c r="A28" s="31"/>
      <c r="B28" s="14"/>
      <c r="C28" s="14"/>
      <c r="D28" s="26"/>
    </row>
    <row r="29" spans="1:5">
      <c r="A29" s="31"/>
      <c r="B29" s="14"/>
      <c r="C29" s="14"/>
      <c r="E29" s="3"/>
    </row>
    <row r="30" spans="1:5">
      <c r="A30" s="31"/>
      <c r="B30" s="14"/>
      <c r="C30" s="14"/>
      <c r="D30" s="26"/>
    </row>
    <row r="31" spans="1:5">
      <c r="A31" s="31"/>
      <c r="B31" s="14"/>
      <c r="C31" s="14"/>
      <c r="D31" s="2"/>
      <c r="E31" s="2"/>
    </row>
    <row r="32" spans="1:5">
      <c r="A32" s="31"/>
      <c r="B32" s="14"/>
      <c r="C32" s="14"/>
      <c r="E32" s="3"/>
    </row>
    <row r="33" spans="1:5">
      <c r="A33" s="31"/>
      <c r="B33" s="14"/>
      <c r="C33" s="14"/>
      <c r="D33" s="27"/>
    </row>
    <row r="34" spans="1:5">
      <c r="A34" s="31"/>
      <c r="B34" s="14"/>
      <c r="C34" s="14"/>
      <c r="D34" s="27"/>
    </row>
    <row r="35" spans="1:5">
      <c r="A35" s="31"/>
      <c r="B35" s="14"/>
      <c r="C35" s="14"/>
      <c r="D35" s="1"/>
      <c r="E35" s="3"/>
    </row>
    <row r="36" spans="1:5">
      <c r="A36" s="31"/>
      <c r="B36" s="14"/>
      <c r="C36" s="14"/>
      <c r="D36" s="27"/>
      <c r="E36" s="1"/>
    </row>
    <row r="37" spans="1:5">
      <c r="A37" s="31"/>
      <c r="B37" s="14"/>
      <c r="C37" s="14"/>
      <c r="D37" s="27"/>
      <c r="E37" s="1"/>
    </row>
    <row r="38" spans="1:5">
      <c r="A38" s="31"/>
      <c r="B38" s="14"/>
      <c r="C38" s="14"/>
      <c r="D38" s="1"/>
      <c r="E38" s="1"/>
    </row>
    <row r="39" spans="1:5">
      <c r="A39" s="31"/>
      <c r="B39" s="14"/>
      <c r="C39" s="14"/>
      <c r="D39" s="1"/>
      <c r="E39" s="1"/>
    </row>
    <row r="40" spans="1:5">
      <c r="A40" s="31"/>
      <c r="B40" s="14"/>
      <c r="C40" s="14"/>
      <c r="E40" s="1"/>
    </row>
    <row r="41" spans="1:5">
      <c r="A41" s="31"/>
      <c r="B41" s="14"/>
      <c r="C41" s="14"/>
      <c r="E41" s="1"/>
    </row>
    <row r="42" spans="1:5">
      <c r="A42" s="31"/>
      <c r="B42" s="14"/>
      <c r="C42" s="14"/>
      <c r="E42" s="1"/>
    </row>
    <row r="43" spans="1:5">
      <c r="A43" s="31"/>
      <c r="B43" s="14"/>
      <c r="C43" s="14"/>
      <c r="D43" s="1"/>
      <c r="E43" s="1"/>
    </row>
    <row r="46" spans="1:5">
      <c r="A46" s="37"/>
      <c r="B46" s="25"/>
      <c r="C46" s="25"/>
      <c r="D46" s="28"/>
      <c r="E46" s="28"/>
    </row>
    <row r="47" spans="1:5">
      <c r="A47" s="31"/>
      <c r="B47" s="14"/>
      <c r="C47" s="14"/>
      <c r="D47" s="1"/>
      <c r="E47" s="1"/>
    </row>
    <row r="48" spans="1:5">
      <c r="A48" s="31"/>
      <c r="B48" s="14"/>
      <c r="C48" s="14"/>
      <c r="D48" s="1"/>
      <c r="E48" s="1"/>
    </row>
    <row r="49" spans="1:5">
      <c r="A49" s="31"/>
      <c r="B49" s="14"/>
      <c r="C49" s="14"/>
      <c r="D49" s="1"/>
      <c r="E49" s="1"/>
    </row>
    <row r="50" spans="1:5">
      <c r="A50" s="31"/>
      <c r="B50" s="14"/>
      <c r="C50" s="14"/>
      <c r="D50" s="2"/>
      <c r="E50" s="2"/>
    </row>
    <row r="51" spans="1:5">
      <c r="A51" s="31"/>
      <c r="B51" s="14"/>
      <c r="C51" s="29"/>
      <c r="D51" s="2"/>
      <c r="E51" s="2"/>
    </row>
    <row r="52" spans="1:5">
      <c r="A52" s="31"/>
      <c r="B52" s="14"/>
      <c r="C52" s="22"/>
      <c r="D52" s="23"/>
      <c r="E52" s="2"/>
    </row>
    <row r="53" spans="1:5">
      <c r="A53" s="31"/>
      <c r="B53" s="14"/>
      <c r="C53" s="29"/>
      <c r="D53" s="26"/>
      <c r="E53" s="26"/>
    </row>
    <row r="54" spans="1:5">
      <c r="A54" s="31"/>
      <c r="B54" s="14"/>
      <c r="C54" s="14"/>
      <c r="D54" s="1"/>
    </row>
    <row r="55" spans="1:5">
      <c r="A55" s="31"/>
      <c r="B55" s="14"/>
      <c r="C55" s="14"/>
      <c r="D55" s="26"/>
      <c r="E55" s="26"/>
    </row>
    <row r="56" spans="1:5">
      <c r="A56" s="31"/>
      <c r="B56" s="14"/>
      <c r="C56" s="14"/>
      <c r="D56" s="26"/>
      <c r="E56" s="26"/>
    </row>
    <row r="57" spans="1:5">
      <c r="A57" s="31"/>
      <c r="B57" s="14"/>
      <c r="C57" s="14"/>
      <c r="D57" s="26"/>
      <c r="E57" s="26"/>
    </row>
    <row r="58" spans="1:5">
      <c r="A58" s="31"/>
      <c r="B58" s="14"/>
      <c r="C58" s="14"/>
      <c r="D58" s="26"/>
      <c r="E58" s="26"/>
    </row>
    <row r="59" spans="1:5">
      <c r="A59" s="31"/>
      <c r="B59" s="14"/>
      <c r="C59" s="14"/>
      <c r="D59" s="26"/>
      <c r="E59" s="26"/>
    </row>
    <row r="60" spans="1:5">
      <c r="A60" s="31"/>
      <c r="B60" s="14"/>
      <c r="C60" s="14"/>
      <c r="D60" s="26"/>
      <c r="E60" s="26"/>
    </row>
    <row r="61" spans="1:5">
      <c r="A61" s="31"/>
      <c r="B61" s="14"/>
      <c r="C61" s="29"/>
      <c r="D61" s="26"/>
      <c r="E61" s="26"/>
    </row>
    <row r="62" spans="1:5">
      <c r="A62" s="31"/>
      <c r="B62" s="14"/>
      <c r="C62" s="14"/>
      <c r="D62" s="26"/>
      <c r="E62" s="26"/>
    </row>
    <row r="63" spans="1:5">
      <c r="A63" s="31"/>
      <c r="B63" s="14"/>
      <c r="C63" s="14"/>
      <c r="D63" s="26"/>
    </row>
    <row r="64" spans="1:5">
      <c r="A64" s="31"/>
      <c r="B64" s="14"/>
      <c r="C64" s="14"/>
      <c r="D64" s="26"/>
    </row>
    <row r="65" spans="1:4">
      <c r="A65" s="31"/>
      <c r="B65" s="14"/>
      <c r="C65" s="14"/>
      <c r="D65" s="26"/>
    </row>
    <row r="66" spans="1:4">
      <c r="A66" s="31"/>
      <c r="B66" s="14"/>
      <c r="C66" s="14"/>
      <c r="D66" s="26"/>
    </row>
    <row r="67" spans="1:4">
      <c r="A67" s="31"/>
      <c r="B67" s="14"/>
      <c r="C67" s="14"/>
      <c r="D67" s="26"/>
    </row>
    <row r="68" spans="1:4">
      <c r="A68" s="31"/>
      <c r="B68" s="14"/>
      <c r="C68" s="14"/>
      <c r="D68" s="26"/>
    </row>
    <row r="69" spans="1:4">
      <c r="A69" s="31"/>
      <c r="B69" s="14"/>
      <c r="C69" s="14"/>
      <c r="D69" s="26"/>
    </row>
    <row r="70" spans="1:4">
      <c r="A70" s="31"/>
      <c r="B70" s="14"/>
      <c r="C70" s="14"/>
      <c r="D70" s="26"/>
    </row>
    <row r="71" spans="1:4">
      <c r="A71" s="31"/>
      <c r="B71" s="14"/>
      <c r="C71" s="14"/>
      <c r="D71" s="26"/>
    </row>
    <row r="72" spans="1:4">
      <c r="A72" s="31"/>
      <c r="B72" s="14"/>
      <c r="C72" s="14"/>
      <c r="D72" s="26"/>
    </row>
    <row r="73" spans="1:4">
      <c r="A73" s="31"/>
      <c r="B73" s="14"/>
      <c r="C73" s="14"/>
      <c r="D73" s="26"/>
    </row>
    <row r="74" spans="1:4">
      <c r="A74" s="31"/>
      <c r="B74" s="14"/>
      <c r="C74" s="14"/>
      <c r="D74" s="26"/>
    </row>
    <row r="75" spans="1:4">
      <c r="A75" s="31"/>
      <c r="B75" s="14"/>
      <c r="C75" s="14"/>
      <c r="D75" s="26"/>
    </row>
    <row r="76" spans="1:4">
      <c r="A76" s="31"/>
      <c r="B76" s="14"/>
      <c r="C76" s="14"/>
      <c r="D76" s="26"/>
    </row>
    <row r="77" spans="1:4">
      <c r="A77" s="31"/>
      <c r="B77" s="14"/>
      <c r="C77" s="14"/>
      <c r="D77" s="26"/>
    </row>
    <row r="78" spans="1:4">
      <c r="A78" s="31"/>
      <c r="B78" s="14"/>
      <c r="C78" s="14"/>
      <c r="D78" s="1"/>
    </row>
    <row r="79" spans="1:4">
      <c r="A79" s="31"/>
      <c r="B79" s="14"/>
      <c r="C79" s="14"/>
      <c r="D79" s="26"/>
    </row>
    <row r="80" spans="1:4">
      <c r="A80" s="31"/>
      <c r="B80" s="14"/>
    </row>
    <row r="81" spans="1:4">
      <c r="A81" s="31"/>
      <c r="B81" s="14"/>
      <c r="C81" s="14"/>
      <c r="D81" s="26"/>
    </row>
    <row r="82" spans="1:4">
      <c r="A82" s="31"/>
      <c r="B82" s="14"/>
      <c r="C82" s="14"/>
      <c r="D82" s="2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은행 입출금 1.1~12.17</vt:lpstr>
      <vt:lpstr>2022 and 2023 Overview</vt:lpstr>
      <vt:lpstr>2021 통장정리 (국내통장)</vt:lpstr>
      <vt:lpstr>2021 통장정리 (외화통장)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KIMDONGWOOK</dc:creator>
  <cp:lastModifiedBy>KIDS</cp:lastModifiedBy>
  <dcterms:created xsi:type="dcterms:W3CDTF">2021-12-09T01:13:10Z</dcterms:created>
  <dcterms:modified xsi:type="dcterms:W3CDTF">2022-12-19T06:25:26Z</dcterms:modified>
</cp:coreProperties>
</file>