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학회\IAFICO\for 2026\2025말 임소영 교수 인계 파일\예산\"/>
    </mc:Choice>
  </mc:AlternateContent>
  <xr:revisionPtr revIDLastSave="0" documentId="8_{A0042156-30DA-4E51-875C-F5C7E0EA0517}" xr6:coauthVersionLast="47" xr6:coauthVersionMax="47" xr10:uidLastSave="{00000000-0000-0000-0000-000000000000}"/>
  <bookViews>
    <workbookView xWindow="-108" yWindow="-108" windowWidth="23256" windowHeight="12456" activeTab="1" xr2:uid="{0DAA03FB-E19C-4FAA-B504-863208218D7E}"/>
  </bookViews>
  <sheets>
    <sheet name="2025 and 2026 Overview" sheetId="11" r:id="rId1"/>
    <sheet name="Regular savings account(Woori)" sheetId="6" r:id="rId2"/>
    <sheet name="Foreign currency account(Woori)" sheetId="8" r:id="rId3"/>
  </sheets>
  <definedNames>
    <definedName name="_xlnm._FilterDatabase" localSheetId="1" hidden="1">'Regular savings account(Woori)'!$A$2:$H$121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" l="1"/>
  <c r="H26" i="11"/>
  <c r="H19" i="11"/>
  <c r="H12" i="11"/>
  <c r="L21" i="6" l="1"/>
  <c r="L25" i="6"/>
  <c r="L24" i="6"/>
  <c r="L22" i="6"/>
  <c r="L15" i="6"/>
  <c r="L13" i="6"/>
  <c r="L12" i="6"/>
  <c r="L11" i="6"/>
  <c r="L10" i="6"/>
  <c r="L9" i="6"/>
  <c r="E121" i="6"/>
  <c r="F34" i="6" l="1"/>
  <c r="L23" i="6" l="1"/>
  <c r="F121" i="6"/>
  <c r="G4" i="6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L16" i="6" l="1"/>
  <c r="L27" i="6"/>
  <c r="L28" i="6" s="1"/>
  <c r="H37" i="11"/>
  <c r="D14" i="11"/>
  <c r="E17" i="8"/>
  <c r="H29" i="11" l="1"/>
  <c r="H3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KIDS</author>
  </authors>
  <commentList>
    <comment ref="J3" authorId="0" shapeId="0" xr:uid="{0FCC9825-EB14-41CF-B383-B283911F0E1D}">
      <text>
        <r>
          <rPr>
            <b/>
            <sz val="9"/>
            <color indexed="81"/>
            <rFont val="Tahoma"/>
            <family val="2"/>
          </rPr>
          <t>KIDS:</t>
        </r>
        <r>
          <rPr>
            <sz val="9"/>
            <color indexed="81"/>
            <rFont val="Tahoma"/>
            <family val="2"/>
          </rPr>
          <t xml:space="preserve">
처음 전기이월금 잔액 수식이 O4-H4로 오기입 되어 있었습니다. </t>
        </r>
      </text>
    </comment>
  </commentList>
</comments>
</file>

<file path=xl/sharedStrings.xml><?xml version="1.0" encoding="utf-8"?>
<sst xmlns="http://schemas.openxmlformats.org/spreadsheetml/2006/main" count="573" uniqueCount="293">
  <si>
    <t xml:space="preserve"> 소요 예산 (Expenditure)</t>
    <phoneticPr fontId="4" type="noConversion"/>
  </si>
  <si>
    <t>Amount</t>
    <phoneticPr fontId="4" type="noConversion"/>
  </si>
  <si>
    <t>전기이월(Carry-over)</t>
    <phoneticPr fontId="4" type="noConversion"/>
  </si>
  <si>
    <t>총수입(Total Revenue)</t>
    <phoneticPr fontId="4" type="noConversion"/>
  </si>
  <si>
    <t>지출 (Expenditure)</t>
    <phoneticPr fontId="4" type="noConversion"/>
  </si>
  <si>
    <t>사업내용 (Activities)</t>
    <phoneticPr fontId="2" type="noConversion"/>
  </si>
  <si>
    <t>학술지 발간 
(IRFC publish)</t>
    <phoneticPr fontId="2" type="noConversion"/>
  </si>
  <si>
    <t>SMS 서비스 및 기타 수수료
(SMS Service, remittance charge)</t>
    <phoneticPr fontId="2" type="noConversion"/>
  </si>
  <si>
    <t>합계
(TOTAL)</t>
    <phoneticPr fontId="4" type="noConversion"/>
  </si>
  <si>
    <t>세출(tax expenditure)</t>
    <phoneticPr fontId="2" type="noConversion"/>
  </si>
  <si>
    <t>수입 (Revenue)</t>
    <phoneticPr fontId="4" type="noConversion"/>
  </si>
  <si>
    <t>(2) 현재잔액(Current Balance)</t>
    <phoneticPr fontId="4" type="noConversion"/>
  </si>
  <si>
    <t>학술대회, 이사회, 운영위원회
(GFFC, seminars, &amp; BOD and Steering Committee meetings)</t>
  </si>
  <si>
    <t>(1) 총지출(Total Expenditure)</t>
    <phoneticPr fontId="4" type="noConversion"/>
  </si>
  <si>
    <t>2. 수입과 지출 (Revenue and Expenditure)</t>
    <phoneticPr fontId="4" type="noConversion"/>
  </si>
  <si>
    <t>종류</t>
  </si>
  <si>
    <t>지급금액</t>
  </si>
  <si>
    <t>입금금액</t>
  </si>
  <si>
    <t>잔액</t>
  </si>
  <si>
    <t>전기이월</t>
    <phoneticPr fontId="2" type="noConversion"/>
  </si>
  <si>
    <t>비고</t>
  </si>
  <si>
    <t>적요</t>
    <phoneticPr fontId="2" type="noConversion"/>
  </si>
  <si>
    <t>체크우리</t>
    <phoneticPr fontId="2" type="noConversion"/>
  </si>
  <si>
    <t>인터넷</t>
    <phoneticPr fontId="2" type="noConversion"/>
  </si>
  <si>
    <t>구글 비즈니스</t>
    <phoneticPr fontId="2" type="noConversion"/>
  </si>
  <si>
    <t>홈페이지</t>
    <phoneticPr fontId="2" type="noConversion"/>
  </si>
  <si>
    <t>세부적요</t>
    <phoneticPr fontId="2" type="noConversion"/>
  </si>
  <si>
    <t>학술대회참여</t>
    <phoneticPr fontId="2" type="noConversion"/>
  </si>
  <si>
    <t xml:space="preserve"> 소요 예산 (Expenditure)</t>
    <phoneticPr fontId="2" type="noConversion"/>
  </si>
  <si>
    <t>회원모집 및  학회 홍보비용
Membership Promotion and Solicitation</t>
    <phoneticPr fontId="2" type="noConversion"/>
  </si>
  <si>
    <t>총회/이사회/운영위원회
General Meeting and Steering Committee</t>
    <phoneticPr fontId="2" type="noConversion"/>
  </si>
  <si>
    <t>합계
TOTAL</t>
    <phoneticPr fontId="2" type="noConversion"/>
  </si>
  <si>
    <t>4. 예상 수입과 지출 (Revenue and Expenditure Forecast)</t>
    <phoneticPr fontId="2" type="noConversion"/>
  </si>
  <si>
    <t>수입 (Revenue)</t>
    <phoneticPr fontId="2" type="noConversion"/>
  </si>
  <si>
    <t>Amount</t>
    <phoneticPr fontId="2" type="noConversion"/>
  </si>
  <si>
    <t>전기이월(Carry-over)</t>
    <phoneticPr fontId="2" type="noConversion"/>
  </si>
  <si>
    <t>회비와 이사회비(Membership &amp; BOD Membership)</t>
    <phoneticPr fontId="2" type="noConversion"/>
  </si>
  <si>
    <t>행사지원금(Outside Support)</t>
    <phoneticPr fontId="2" type="noConversion"/>
  </si>
  <si>
    <t>총수입(Total Revenue)</t>
    <phoneticPr fontId="2" type="noConversion"/>
  </si>
  <si>
    <t>지출 (Expenditure)</t>
    <phoneticPr fontId="2" type="noConversion"/>
  </si>
  <si>
    <t>총회/이사회/운영위원회 (General Meeting and Steering Committee)</t>
    <phoneticPr fontId="2" type="noConversion"/>
  </si>
  <si>
    <t>총지출 (Total expenditure)</t>
    <phoneticPr fontId="2" type="noConversion"/>
  </si>
  <si>
    <t>예상 잔액 (Expected Balance)</t>
    <phoneticPr fontId="2" type="noConversion"/>
  </si>
  <si>
    <t>이사회, 운영위원회</t>
    <phoneticPr fontId="2" type="noConversion"/>
  </si>
  <si>
    <t>경제학 공동학술대회</t>
    <phoneticPr fontId="2" type="noConversion"/>
  </si>
  <si>
    <t>학술지 발간</t>
    <phoneticPr fontId="2" type="noConversion"/>
  </si>
  <si>
    <t>학회자격, 홈페이지 관리 비용</t>
    <phoneticPr fontId="2" type="noConversion"/>
  </si>
  <si>
    <t>세출</t>
    <phoneticPr fontId="2" type="noConversion"/>
  </si>
  <si>
    <t>합계</t>
    <phoneticPr fontId="2" type="noConversion"/>
  </si>
  <si>
    <t>GFFC 참가비</t>
    <phoneticPr fontId="2" type="noConversion"/>
  </si>
  <si>
    <t>회비, 이사회비</t>
    <phoneticPr fontId="2" type="noConversion"/>
  </si>
  <si>
    <t>행사후원금</t>
    <phoneticPr fontId="2" type="noConversion"/>
  </si>
  <si>
    <t>회비, 이사회비 (Member &amp; BOD fee)</t>
    <phoneticPr fontId="4" type="noConversion"/>
  </si>
  <si>
    <t>후원금 (Outside support)</t>
    <phoneticPr fontId="4" type="noConversion"/>
  </si>
  <si>
    <t>GFFC 참가비(GFFC Registration Fee)</t>
    <phoneticPr fontId="4" type="noConversion"/>
  </si>
  <si>
    <t>CNY</t>
    <phoneticPr fontId="2" type="noConversion"/>
  </si>
  <si>
    <t>JPY</t>
    <phoneticPr fontId="2" type="noConversion"/>
  </si>
  <si>
    <t>USD</t>
    <phoneticPr fontId="2" type="noConversion"/>
  </si>
  <si>
    <t>날짜</t>
    <phoneticPr fontId="1" type="noConversion"/>
  </si>
  <si>
    <t>거래내용</t>
    <phoneticPr fontId="1" type="noConversion"/>
  </si>
  <si>
    <t>세부내용</t>
    <phoneticPr fontId="1" type="noConversion"/>
  </si>
  <si>
    <t>입금</t>
    <phoneticPr fontId="1" type="noConversion"/>
  </si>
  <si>
    <t>출금</t>
    <phoneticPr fontId="1" type="noConversion"/>
  </si>
  <si>
    <t>(2020년) 넘어온 돈</t>
    <phoneticPr fontId="2" type="noConversion"/>
  </si>
  <si>
    <t>CNY</t>
  </si>
  <si>
    <t>JPY</t>
  </si>
  <si>
    <t>USD</t>
  </si>
  <si>
    <t>총 입금/출금액 (CNY)</t>
  </si>
  <si>
    <t>총 입금/출금액 (JPY)</t>
  </si>
  <si>
    <t>총 입금/출금액 (USD)</t>
  </si>
  <si>
    <t xml:space="preserve">2023 잔액 </t>
    <phoneticPr fontId="2" type="noConversion"/>
  </si>
  <si>
    <t>잔액 (2023/07/12 기준) (CNY)</t>
    <phoneticPr fontId="2" type="noConversion"/>
  </si>
  <si>
    <t>잔액 (2023/07/12 기준) (JPY)</t>
    <phoneticPr fontId="2" type="noConversion"/>
  </si>
  <si>
    <t>잔액 (2023/07/12 기준) (USD)</t>
    <phoneticPr fontId="2" type="noConversion"/>
  </si>
  <si>
    <t>SMS 서비스, 기타 수수료, 세출
(SMS Service, remittance charge, tax expenditure)</t>
    <phoneticPr fontId="2" type="noConversion"/>
  </si>
  <si>
    <t>&lt;지출&gt;</t>
    <phoneticPr fontId="2" type="noConversion"/>
  </si>
  <si>
    <t>SMS 서비스 및 기타 수수료</t>
    <phoneticPr fontId="2" type="noConversion"/>
  </si>
  <si>
    <t>&lt;수입&gt;</t>
    <phoneticPr fontId="2" type="noConversion"/>
  </si>
  <si>
    <t>Google</t>
    <phoneticPr fontId="2" type="noConversion"/>
  </si>
  <si>
    <t>SMS 수수료</t>
  </si>
  <si>
    <t>한국경제학회</t>
    <phoneticPr fontId="2" type="noConversion"/>
  </si>
  <si>
    <t>SMS수수료</t>
  </si>
  <si>
    <t>숙박비지원 후원금</t>
    <phoneticPr fontId="2" type="noConversion"/>
  </si>
  <si>
    <t>회비(운영위원)</t>
    <phoneticPr fontId="2" type="noConversion"/>
  </si>
  <si>
    <t>회비(이사장)</t>
    <phoneticPr fontId="2" type="noConversion"/>
  </si>
  <si>
    <t>수수료</t>
    <phoneticPr fontId="2" type="noConversion"/>
  </si>
  <si>
    <t>수수료</t>
    <phoneticPr fontId="2" type="noConversion"/>
  </si>
  <si>
    <t>2025.01.13</t>
    <phoneticPr fontId="2" type="noConversion"/>
  </si>
  <si>
    <t>2025.01.23</t>
    <phoneticPr fontId="2" type="noConversion"/>
  </si>
  <si>
    <t>체크우리</t>
    <phoneticPr fontId="2" type="noConversion"/>
  </si>
  <si>
    <t>WIX.COM</t>
    <phoneticPr fontId="2" type="noConversion"/>
  </si>
  <si>
    <t>2025.01.28</t>
    <phoneticPr fontId="2" type="noConversion"/>
  </si>
  <si>
    <t>금융인증서 발급</t>
    <phoneticPr fontId="2" type="noConversion"/>
  </si>
  <si>
    <t>인증서수수료</t>
    <phoneticPr fontId="2" type="noConversion"/>
  </si>
  <si>
    <t>2025.02.01</t>
    <phoneticPr fontId="2" type="noConversion"/>
  </si>
  <si>
    <t>2025.01.01</t>
    <phoneticPr fontId="2" type="noConversion"/>
  </si>
  <si>
    <t>2025.01.10</t>
    <phoneticPr fontId="2" type="noConversion"/>
  </si>
  <si>
    <t>2025.02.10</t>
    <phoneticPr fontId="2" type="noConversion"/>
  </si>
  <si>
    <t>2025.02.13</t>
    <phoneticPr fontId="2" type="noConversion"/>
  </si>
  <si>
    <t>2025.02.17</t>
    <phoneticPr fontId="2" type="noConversion"/>
  </si>
  <si>
    <t>2025.02.23</t>
    <phoneticPr fontId="2" type="noConversion"/>
  </si>
  <si>
    <t>2025.02.24</t>
    <phoneticPr fontId="2" type="noConversion"/>
  </si>
  <si>
    <t>2025.02.25</t>
    <phoneticPr fontId="2" type="noConversion"/>
  </si>
  <si>
    <t>2025.03.01</t>
    <phoneticPr fontId="2" type="noConversion"/>
  </si>
  <si>
    <t>대체입금</t>
    <phoneticPr fontId="2" type="noConversion"/>
  </si>
  <si>
    <t>인터넷</t>
    <phoneticPr fontId="2" type="noConversion"/>
  </si>
  <si>
    <t>텔레뱅킹</t>
    <phoneticPr fontId="2" type="noConversion"/>
  </si>
  <si>
    <t>Rofikoh Rokhim(BRI)</t>
    <phoneticPr fontId="2" type="noConversion"/>
  </si>
  <si>
    <t>임소영</t>
    <phoneticPr fontId="2" type="noConversion"/>
  </si>
  <si>
    <t>이홍무</t>
    <phoneticPr fontId="2" type="noConversion"/>
  </si>
  <si>
    <t>경제학 공동학술대회 숙박비 지원</t>
    <phoneticPr fontId="2" type="noConversion"/>
  </si>
  <si>
    <r>
      <rPr>
        <sz val="10"/>
        <color theme="1"/>
        <rFont val="Malgun Gothic"/>
        <family val="2"/>
        <charset val="129"/>
      </rPr>
      <t>경제학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Malgun Gothic"/>
        <family val="2"/>
        <charset val="129"/>
      </rPr>
      <t>공동학술대회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Malgun Gothic"/>
        <family val="2"/>
        <charset val="129"/>
      </rPr>
      <t>숙박비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Malgun Gothic"/>
        <family val="2"/>
        <charset val="129"/>
      </rPr>
      <t>지원</t>
    </r>
    <phoneticPr fontId="2" type="noConversion"/>
  </si>
  <si>
    <t>2025.03.07</t>
    <phoneticPr fontId="2" type="noConversion"/>
  </si>
  <si>
    <t>2025.03.10</t>
    <phoneticPr fontId="2" type="noConversion"/>
  </si>
  <si>
    <t>Michelle Louw</t>
    <phoneticPr fontId="2" type="noConversion"/>
  </si>
  <si>
    <r>
      <t>1. 202</t>
    </r>
    <r>
      <rPr>
        <b/>
        <sz val="12"/>
        <color theme="3"/>
        <rFont val="Malgun Gothic"/>
        <family val="2"/>
        <charset val="129"/>
      </rPr>
      <t>5년도</t>
    </r>
    <r>
      <rPr>
        <b/>
        <sz val="12"/>
        <color theme="3"/>
        <rFont val="맑은 고딕"/>
        <family val="3"/>
        <charset val="128"/>
        <scheme val="minor"/>
      </rPr>
      <t xml:space="preserve"> </t>
    </r>
    <r>
      <rPr>
        <b/>
        <sz val="12"/>
        <color theme="3"/>
        <rFont val="Malgun Gothic"/>
        <family val="2"/>
        <charset val="129"/>
      </rPr>
      <t>사업보고</t>
    </r>
    <r>
      <rPr>
        <b/>
        <sz val="12"/>
        <color theme="3"/>
        <rFont val="맑은 고딕"/>
        <family val="3"/>
        <charset val="128"/>
        <scheme val="minor"/>
      </rPr>
      <t xml:space="preserve"> (202</t>
    </r>
    <r>
      <rPr>
        <b/>
        <sz val="12"/>
        <color theme="3"/>
        <rFont val="Malgun Gothic"/>
        <family val="3"/>
        <charset val="129"/>
      </rPr>
      <t>5</t>
    </r>
    <r>
      <rPr>
        <b/>
        <sz val="12"/>
        <color theme="3"/>
        <rFont val="맑은 고딕"/>
        <family val="3"/>
        <charset val="128"/>
        <scheme val="minor"/>
      </rPr>
      <t xml:space="preserve"> Activity Report)</t>
    </r>
    <phoneticPr fontId="2" type="noConversion"/>
  </si>
  <si>
    <r>
      <t>202</t>
    </r>
    <r>
      <rPr>
        <b/>
        <sz val="12"/>
        <color theme="3"/>
        <rFont val="Malgun Gothic"/>
        <family val="3"/>
        <charset val="129"/>
      </rPr>
      <t>5</t>
    </r>
    <r>
      <rPr>
        <b/>
        <sz val="12"/>
        <color theme="3"/>
        <rFont val="Malgun Gothic"/>
        <family val="2"/>
        <charset val="129"/>
      </rPr>
      <t>년</t>
    </r>
    <r>
      <rPr>
        <b/>
        <sz val="12"/>
        <color theme="3"/>
        <rFont val="맑은 고딕"/>
        <family val="3"/>
        <charset val="128"/>
        <scheme val="minor"/>
      </rPr>
      <t xml:space="preserve"> 1</t>
    </r>
    <r>
      <rPr>
        <b/>
        <sz val="12"/>
        <color theme="3"/>
        <rFont val="Malgun Gothic"/>
        <family val="2"/>
        <charset val="129"/>
      </rPr>
      <t>월</t>
    </r>
    <r>
      <rPr>
        <b/>
        <sz val="12"/>
        <color theme="3"/>
        <rFont val="맑은 고딕"/>
        <family val="3"/>
        <charset val="128"/>
        <scheme val="minor"/>
      </rPr>
      <t xml:space="preserve"> 1</t>
    </r>
    <r>
      <rPr>
        <b/>
        <sz val="12"/>
        <color theme="3"/>
        <rFont val="Malgun Gothic"/>
        <family val="2"/>
        <charset val="129"/>
      </rPr>
      <t>일</t>
    </r>
    <r>
      <rPr>
        <b/>
        <sz val="12"/>
        <color theme="3"/>
        <rFont val="맑은 고딕"/>
        <family val="3"/>
        <charset val="128"/>
        <scheme val="minor"/>
      </rPr>
      <t>~202</t>
    </r>
    <r>
      <rPr>
        <b/>
        <sz val="12"/>
        <color theme="3"/>
        <rFont val="Malgun Gothic"/>
        <family val="3"/>
        <charset val="129"/>
      </rPr>
      <t>5</t>
    </r>
    <r>
      <rPr>
        <b/>
        <sz val="12"/>
        <color theme="3"/>
        <rFont val="Malgun Gothic"/>
        <family val="2"/>
        <charset val="129"/>
      </rPr>
      <t>년</t>
    </r>
    <r>
      <rPr>
        <b/>
        <sz val="12"/>
        <color theme="3"/>
        <rFont val="맑은 고딕"/>
        <family val="3"/>
        <charset val="128"/>
        <scheme val="minor"/>
      </rPr>
      <t xml:space="preserve"> 12</t>
    </r>
    <r>
      <rPr>
        <b/>
        <sz val="12"/>
        <color theme="3"/>
        <rFont val="Malgun Gothic"/>
        <family val="2"/>
        <charset val="129"/>
      </rPr>
      <t>월</t>
    </r>
    <r>
      <rPr>
        <b/>
        <sz val="12"/>
        <color theme="3"/>
        <rFont val="맑은 고딕"/>
        <family val="3"/>
        <charset val="128"/>
        <scheme val="minor"/>
      </rPr>
      <t xml:space="preserve"> 31</t>
    </r>
    <r>
      <rPr>
        <b/>
        <sz val="12"/>
        <color theme="3"/>
        <rFont val="Malgun Gothic"/>
        <family val="2"/>
        <charset val="129"/>
      </rPr>
      <t>일</t>
    </r>
    <r>
      <rPr>
        <b/>
        <sz val="12"/>
        <color theme="3"/>
        <rFont val="맑은 고딕"/>
        <family val="3"/>
        <charset val="128"/>
        <scheme val="minor"/>
      </rPr>
      <t xml:space="preserve"> (Business Year 202</t>
    </r>
    <r>
      <rPr>
        <b/>
        <sz val="12"/>
        <color theme="3"/>
        <rFont val="Malgun Gothic"/>
        <family val="3"/>
        <charset val="129"/>
      </rPr>
      <t>5</t>
    </r>
    <r>
      <rPr>
        <b/>
        <sz val="12"/>
        <color theme="3"/>
        <rFont val="맑은 고딕"/>
        <family val="3"/>
        <charset val="128"/>
        <scheme val="minor"/>
      </rPr>
      <t>)</t>
    </r>
    <phoneticPr fontId="2" type="noConversion"/>
  </si>
  <si>
    <r>
      <t>202</t>
    </r>
    <r>
      <rPr>
        <b/>
        <sz val="12"/>
        <color theme="1"/>
        <rFont val="Malgun Gothic"/>
        <family val="2"/>
        <charset val="129"/>
      </rPr>
      <t>5년도</t>
    </r>
    <r>
      <rPr>
        <b/>
        <sz val="12"/>
        <color theme="1"/>
        <rFont val="맑은 고딕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이사회</t>
    </r>
    <r>
      <rPr>
        <b/>
        <sz val="12"/>
        <color theme="1"/>
        <rFont val="맑은 고딕"/>
        <family val="3"/>
        <charset val="128"/>
        <scheme val="minor"/>
      </rPr>
      <t xml:space="preserve">, </t>
    </r>
    <r>
      <rPr>
        <b/>
        <sz val="12"/>
        <color theme="1"/>
        <rFont val="Malgun Gothic"/>
        <family val="2"/>
        <charset val="129"/>
      </rPr>
      <t xml:space="preserve">운영위원회
</t>
    </r>
    <r>
      <rPr>
        <b/>
        <sz val="12"/>
        <color theme="1"/>
        <rFont val="맑은 고딕"/>
        <family val="3"/>
        <charset val="128"/>
        <scheme val="minor"/>
      </rPr>
      <t>(202</t>
    </r>
    <r>
      <rPr>
        <b/>
        <sz val="12"/>
        <color theme="1"/>
        <rFont val="Malgun Gothic"/>
        <family val="3"/>
        <charset val="129"/>
      </rPr>
      <t xml:space="preserve">5 </t>
    </r>
    <r>
      <rPr>
        <b/>
        <sz val="12"/>
        <color theme="1"/>
        <rFont val="맑은 고딕"/>
        <family val="3"/>
        <charset val="128"/>
        <scheme val="minor"/>
      </rPr>
      <t>BOD Meeting and Steering Committee)</t>
    </r>
    <phoneticPr fontId="2" type="noConversion"/>
  </si>
  <si>
    <r>
      <t>202</t>
    </r>
    <r>
      <rPr>
        <b/>
        <sz val="12"/>
        <color theme="1"/>
        <rFont val="Malgun Gothic"/>
        <family val="2"/>
        <charset val="129"/>
      </rPr>
      <t>5</t>
    </r>
    <r>
      <rPr>
        <b/>
        <sz val="12"/>
        <color theme="1"/>
        <rFont val="맑은 고딕"/>
        <family val="2"/>
        <charset val="129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경제학</t>
    </r>
    <r>
      <rPr>
        <b/>
        <sz val="12"/>
        <color theme="1"/>
        <rFont val="맑은 고딕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공동</t>
    </r>
    <r>
      <rPr>
        <b/>
        <sz val="12"/>
        <color theme="1"/>
        <rFont val="맑은 고딕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학술대회</t>
    </r>
    <r>
      <rPr>
        <b/>
        <sz val="12"/>
        <color theme="1"/>
        <rFont val="맑은 고딕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등록비</t>
    </r>
    <r>
      <rPr>
        <b/>
        <sz val="12"/>
        <color theme="1"/>
        <rFont val="맑은 고딕"/>
        <family val="3"/>
        <charset val="128"/>
        <scheme val="minor"/>
      </rPr>
      <t xml:space="preserve"> 
(2024 Korea's Allied Economic Associations Annual Meeting)</t>
    </r>
    <phoneticPr fontId="2" type="noConversion"/>
  </si>
  <si>
    <r>
      <t>202</t>
    </r>
    <r>
      <rPr>
        <b/>
        <sz val="12"/>
        <color theme="1"/>
        <rFont val="Malgun Gothic"/>
        <family val="2"/>
        <charset val="129"/>
      </rPr>
      <t>5</t>
    </r>
    <r>
      <rPr>
        <b/>
        <sz val="12"/>
        <color theme="1"/>
        <rFont val="맑은 고딕"/>
        <family val="2"/>
        <charset val="129"/>
        <scheme val="minor"/>
      </rPr>
      <t xml:space="preserve"> GFFC</t>
    </r>
    <phoneticPr fontId="2" type="noConversion"/>
  </si>
  <si>
    <r>
      <t>202</t>
    </r>
    <r>
      <rPr>
        <b/>
        <sz val="12"/>
        <color theme="3"/>
        <rFont val="Malgun Gothic"/>
        <family val="3"/>
        <charset val="129"/>
      </rPr>
      <t>6</t>
    </r>
    <r>
      <rPr>
        <b/>
        <sz val="12"/>
        <color theme="3"/>
        <rFont val="Malgun Gothic"/>
        <family val="2"/>
        <charset val="129"/>
      </rPr>
      <t>년</t>
    </r>
    <r>
      <rPr>
        <b/>
        <sz val="12"/>
        <color theme="3"/>
        <rFont val="맑은 고딕"/>
        <family val="3"/>
        <charset val="128"/>
        <scheme val="minor"/>
      </rPr>
      <t xml:space="preserve"> 1</t>
    </r>
    <r>
      <rPr>
        <b/>
        <sz val="12"/>
        <color theme="3"/>
        <rFont val="Malgun Gothic"/>
        <family val="2"/>
        <charset val="129"/>
      </rPr>
      <t>월</t>
    </r>
    <r>
      <rPr>
        <b/>
        <sz val="12"/>
        <color theme="3"/>
        <rFont val="맑은 고딕"/>
        <family val="3"/>
        <charset val="128"/>
        <scheme val="minor"/>
      </rPr>
      <t xml:space="preserve"> 1</t>
    </r>
    <r>
      <rPr>
        <b/>
        <sz val="12"/>
        <color theme="3"/>
        <rFont val="Malgun Gothic"/>
        <family val="2"/>
        <charset val="129"/>
      </rPr>
      <t>일</t>
    </r>
    <r>
      <rPr>
        <b/>
        <sz val="12"/>
        <color theme="3"/>
        <rFont val="맑은 고딕"/>
        <family val="3"/>
        <charset val="128"/>
        <scheme val="minor"/>
      </rPr>
      <t>~202</t>
    </r>
    <r>
      <rPr>
        <b/>
        <sz val="12"/>
        <color theme="3"/>
        <rFont val="Malgun Gothic"/>
        <family val="3"/>
        <charset val="129"/>
      </rPr>
      <t>6</t>
    </r>
    <r>
      <rPr>
        <b/>
        <sz val="12"/>
        <color theme="3"/>
        <rFont val="Malgun Gothic"/>
        <family val="2"/>
        <charset val="129"/>
      </rPr>
      <t>년</t>
    </r>
    <r>
      <rPr>
        <b/>
        <sz val="12"/>
        <color theme="3"/>
        <rFont val="맑은 고딕"/>
        <family val="3"/>
        <charset val="128"/>
        <scheme val="minor"/>
      </rPr>
      <t xml:space="preserve"> 12</t>
    </r>
    <r>
      <rPr>
        <b/>
        <sz val="12"/>
        <color theme="3"/>
        <rFont val="Malgun Gothic"/>
        <family val="2"/>
        <charset val="129"/>
      </rPr>
      <t>월</t>
    </r>
    <r>
      <rPr>
        <b/>
        <sz val="12"/>
        <color theme="3"/>
        <rFont val="맑은 고딕"/>
        <family val="3"/>
        <charset val="128"/>
        <scheme val="minor"/>
      </rPr>
      <t xml:space="preserve"> 31</t>
    </r>
    <r>
      <rPr>
        <b/>
        <sz val="12"/>
        <color theme="3"/>
        <rFont val="Malgun Gothic"/>
        <family val="2"/>
        <charset val="129"/>
      </rPr>
      <t>일</t>
    </r>
    <r>
      <rPr>
        <b/>
        <sz val="12"/>
        <color theme="3"/>
        <rFont val="맑은 고딕"/>
        <family val="3"/>
        <charset val="128"/>
        <scheme val="minor"/>
      </rPr>
      <t xml:space="preserve"> (Business Year 202</t>
    </r>
    <r>
      <rPr>
        <b/>
        <sz val="12"/>
        <color theme="3"/>
        <rFont val="Malgun Gothic"/>
        <family val="3"/>
        <charset val="129"/>
      </rPr>
      <t>6</t>
    </r>
    <r>
      <rPr>
        <b/>
        <sz val="12"/>
        <color theme="3"/>
        <rFont val="맑은 고딕"/>
        <family val="3"/>
        <charset val="128"/>
        <scheme val="minor"/>
      </rPr>
      <t>)</t>
    </r>
    <phoneticPr fontId="2" type="noConversion"/>
  </si>
  <si>
    <r>
      <t>202</t>
    </r>
    <r>
      <rPr>
        <sz val="11"/>
        <color theme="1"/>
        <rFont val="Malgun Gothic"/>
        <family val="3"/>
        <charset val="129"/>
      </rPr>
      <t>5</t>
    </r>
    <r>
      <rPr>
        <sz val="11"/>
        <color theme="1"/>
        <rFont val="맑은 고딕"/>
        <family val="3"/>
        <charset val="129"/>
        <scheme val="major"/>
      </rPr>
      <t xml:space="preserve"> GFFC</t>
    </r>
    <phoneticPr fontId="2" type="noConversion"/>
  </si>
  <si>
    <t>2025.03.15</t>
    <phoneticPr fontId="2" type="noConversion"/>
  </si>
  <si>
    <t>예금결산</t>
    <phoneticPr fontId="2" type="noConversion"/>
  </si>
  <si>
    <t>예금결산이자</t>
    <phoneticPr fontId="2" type="noConversion"/>
  </si>
  <si>
    <t>2025.03.19</t>
    <phoneticPr fontId="2" type="noConversion"/>
  </si>
  <si>
    <t>인터넷</t>
    <phoneticPr fontId="2" type="noConversion"/>
  </si>
  <si>
    <t>이홍무</t>
    <phoneticPr fontId="2" type="noConversion"/>
  </si>
  <si>
    <t>모바일</t>
    <phoneticPr fontId="2" type="noConversion"/>
  </si>
  <si>
    <t>남윤주</t>
    <phoneticPr fontId="2" type="noConversion"/>
  </si>
  <si>
    <t>회비(일반, 이사)</t>
    <phoneticPr fontId="2" type="noConversion"/>
  </si>
  <si>
    <t>2025.03.20</t>
    <phoneticPr fontId="2" type="noConversion"/>
  </si>
  <si>
    <t>황선영</t>
    <phoneticPr fontId="2" type="noConversion"/>
  </si>
  <si>
    <t>회비</t>
    <phoneticPr fontId="2" type="noConversion"/>
  </si>
  <si>
    <t>2025.03.21</t>
    <phoneticPr fontId="2" type="noConversion"/>
  </si>
  <si>
    <t>대체입금</t>
    <phoneticPr fontId="2" type="noConversion"/>
  </si>
  <si>
    <t>Aleksandra Dorota</t>
    <phoneticPr fontId="2" type="noConversion"/>
  </si>
  <si>
    <t>회비</t>
    <phoneticPr fontId="2" type="noConversion"/>
  </si>
  <si>
    <t>2025.03.26</t>
    <phoneticPr fontId="2" type="noConversion"/>
  </si>
  <si>
    <t>체크우리</t>
    <phoneticPr fontId="2" type="noConversion"/>
  </si>
  <si>
    <t>박정수</t>
    <phoneticPr fontId="2" type="noConversion"/>
  </si>
  <si>
    <t>2025.04.01</t>
    <phoneticPr fontId="2" type="noConversion"/>
  </si>
  <si>
    <t>2025.04.07</t>
    <phoneticPr fontId="2" type="noConversion"/>
  </si>
  <si>
    <t>Anne-Marie Weber</t>
    <phoneticPr fontId="2" type="noConversion"/>
  </si>
  <si>
    <t>회비(평생회원)</t>
    <phoneticPr fontId="2" type="noConversion"/>
  </si>
  <si>
    <t>회비(이사)</t>
    <phoneticPr fontId="2" type="noConversion"/>
  </si>
  <si>
    <t>Adele Kitson</t>
    <phoneticPr fontId="2" type="noConversion"/>
  </si>
  <si>
    <t>2025.04.10</t>
    <phoneticPr fontId="2" type="noConversion"/>
  </si>
  <si>
    <t>2025.04.11</t>
    <phoneticPr fontId="2" type="noConversion"/>
  </si>
  <si>
    <t>김상호</t>
    <phoneticPr fontId="2" type="noConversion"/>
  </si>
  <si>
    <t>최미수</t>
    <phoneticPr fontId="2" type="noConversion"/>
  </si>
  <si>
    <t>2025.04.14</t>
    <phoneticPr fontId="2" type="noConversion"/>
  </si>
  <si>
    <t>2025.04.15</t>
    <phoneticPr fontId="2" type="noConversion"/>
  </si>
  <si>
    <t>임소영</t>
    <phoneticPr fontId="2" type="noConversion"/>
  </si>
  <si>
    <t>2025.04.16</t>
    <phoneticPr fontId="2" type="noConversion"/>
  </si>
  <si>
    <t>대체지급</t>
    <phoneticPr fontId="2" type="noConversion"/>
  </si>
  <si>
    <t>Sciendo 계약 (IRFC)</t>
    <phoneticPr fontId="2" type="noConversion"/>
  </si>
  <si>
    <r>
      <rPr>
        <sz val="11"/>
        <color theme="1"/>
        <rFont val="Malgun Gothic"/>
        <family val="2"/>
        <charset val="129"/>
      </rPr>
      <t>학술지</t>
    </r>
    <r>
      <rPr>
        <sz val="11"/>
        <color theme="1"/>
        <rFont val="맑은 고딕"/>
        <family val="3"/>
        <charset val="128"/>
        <scheme val="major"/>
      </rPr>
      <t xml:space="preserve"> </t>
    </r>
    <r>
      <rPr>
        <sz val="11"/>
        <color theme="1"/>
        <rFont val="Malgun Gothic"/>
        <family val="2"/>
        <charset val="129"/>
      </rPr>
      <t>발간</t>
    </r>
    <r>
      <rPr>
        <sz val="11"/>
        <color theme="1"/>
        <rFont val="맑은 고딕"/>
        <family val="3"/>
        <charset val="128"/>
        <scheme val="major"/>
      </rPr>
      <t>(</t>
    </r>
    <r>
      <rPr>
        <sz val="11"/>
        <color theme="1"/>
        <rFont val="Malgun Gothic"/>
        <family val="3"/>
        <charset val="129"/>
      </rPr>
      <t>2025)</t>
    </r>
    <phoneticPr fontId="2" type="noConversion"/>
  </si>
  <si>
    <t>2025.04.18</t>
    <phoneticPr fontId="2" type="noConversion"/>
  </si>
  <si>
    <t>University Lodz</t>
    <phoneticPr fontId="2" type="noConversion"/>
  </si>
  <si>
    <t>GFFC 참가비 (4인)</t>
    <phoneticPr fontId="2" type="noConversion"/>
  </si>
  <si>
    <t>2025.05.01</t>
    <phoneticPr fontId="2" type="noConversion"/>
  </si>
  <si>
    <t>2025.05.07</t>
    <phoneticPr fontId="2" type="noConversion"/>
  </si>
  <si>
    <t>2025.05.08</t>
    <phoneticPr fontId="2" type="noConversion"/>
  </si>
  <si>
    <t>손관설</t>
    <phoneticPr fontId="2" type="noConversion"/>
  </si>
  <si>
    <t>2025.05.12</t>
    <phoneticPr fontId="2" type="noConversion"/>
  </si>
  <si>
    <t>수수료</t>
    <phoneticPr fontId="2" type="noConversion"/>
  </si>
  <si>
    <t xml:space="preserve">GFFC 참가비 </t>
    <phoneticPr fontId="2" type="noConversion"/>
  </si>
  <si>
    <t>2025.05.14</t>
    <phoneticPr fontId="2" type="noConversion"/>
  </si>
  <si>
    <t>임영광</t>
    <phoneticPr fontId="2" type="noConversion"/>
  </si>
  <si>
    <t>2025.05.15</t>
    <phoneticPr fontId="2" type="noConversion"/>
  </si>
  <si>
    <t>2025.05.18</t>
    <phoneticPr fontId="2" type="noConversion"/>
  </si>
  <si>
    <t>정홍주</t>
    <phoneticPr fontId="2" type="noConversion"/>
  </si>
  <si>
    <t>2025.05.21</t>
    <phoneticPr fontId="2" type="noConversion"/>
  </si>
  <si>
    <t>이서현</t>
    <phoneticPr fontId="2" type="noConversion"/>
  </si>
  <si>
    <t>2025.05.27</t>
    <phoneticPr fontId="2" type="noConversion"/>
  </si>
  <si>
    <t>양혜경</t>
    <phoneticPr fontId="2" type="noConversion"/>
  </si>
  <si>
    <t>2025.05.29</t>
    <phoneticPr fontId="2" type="noConversion"/>
  </si>
  <si>
    <t>2025.05.30</t>
    <phoneticPr fontId="2" type="noConversion"/>
  </si>
  <si>
    <t>이성림</t>
    <phoneticPr fontId="2" type="noConversion"/>
  </si>
  <si>
    <t>2025.06.01</t>
    <phoneticPr fontId="2" type="noConversion"/>
  </si>
  <si>
    <t>2025.06.02</t>
    <phoneticPr fontId="2" type="noConversion"/>
  </si>
  <si>
    <t>박태영</t>
    <phoneticPr fontId="2" type="noConversion"/>
  </si>
  <si>
    <t>고형진</t>
    <phoneticPr fontId="2" type="noConversion"/>
  </si>
  <si>
    <r>
      <t>Aleksandra Szcz</t>
    </r>
    <r>
      <rPr>
        <sz val="10"/>
        <color rgb="FF000000"/>
        <rFont val="Segoe UI"/>
        <family val="3"/>
        <charset val="238"/>
      </rPr>
      <t>ę</t>
    </r>
    <r>
      <rPr>
        <sz val="10"/>
        <color rgb="FF000000"/>
        <rFont val="맑은 고딕"/>
        <family val="3"/>
        <charset val="129"/>
      </rPr>
      <t>sna</t>
    </r>
    <phoneticPr fontId="2" type="noConversion"/>
  </si>
  <si>
    <t>회비(평생회원)</t>
    <phoneticPr fontId="2" type="noConversion"/>
  </si>
  <si>
    <t>2025.06.10</t>
    <phoneticPr fontId="2" type="noConversion"/>
  </si>
  <si>
    <t>수수료</t>
    <phoneticPr fontId="2" type="noConversion"/>
  </si>
  <si>
    <t>SMS수수료</t>
    <phoneticPr fontId="2" type="noConversion"/>
  </si>
  <si>
    <t>2025.06.18</t>
    <phoneticPr fontId="2" type="noConversion"/>
  </si>
  <si>
    <t>2025.06.21</t>
    <phoneticPr fontId="2" type="noConversion"/>
  </si>
  <si>
    <t>2025.06.24</t>
    <phoneticPr fontId="2" type="noConversion"/>
  </si>
  <si>
    <t>2025.06.26</t>
    <phoneticPr fontId="2" type="noConversion"/>
  </si>
  <si>
    <t>대체입금</t>
    <phoneticPr fontId="2" type="noConversion"/>
  </si>
  <si>
    <t>모바일</t>
    <phoneticPr fontId="2" type="noConversion"/>
  </si>
  <si>
    <t>Miwaka Yamashita</t>
    <phoneticPr fontId="2" type="noConversion"/>
  </si>
  <si>
    <t>금융감독원</t>
    <phoneticPr fontId="2" type="noConversion"/>
  </si>
  <si>
    <t>예금결산이사</t>
    <phoneticPr fontId="2" type="noConversion"/>
  </si>
  <si>
    <t>황성호</t>
    <phoneticPr fontId="2" type="noConversion"/>
  </si>
  <si>
    <t>결산이자</t>
    <phoneticPr fontId="2" type="noConversion"/>
  </si>
  <si>
    <t>2025.07.01</t>
    <phoneticPr fontId="2" type="noConversion"/>
  </si>
  <si>
    <t>2025.07.10</t>
    <phoneticPr fontId="2" type="noConversion"/>
  </si>
  <si>
    <t>2025.07.16</t>
    <phoneticPr fontId="2" type="noConversion"/>
  </si>
  <si>
    <t>2025.07.26</t>
    <phoneticPr fontId="2" type="noConversion"/>
  </si>
  <si>
    <t>체크우리</t>
    <phoneticPr fontId="2" type="noConversion"/>
  </si>
  <si>
    <t>인터넷</t>
    <phoneticPr fontId="2" type="noConversion"/>
  </si>
  <si>
    <t>이윤</t>
    <phoneticPr fontId="2" type="noConversion"/>
  </si>
  <si>
    <t>Howard Chitimira</t>
    <phoneticPr fontId="2" type="noConversion"/>
  </si>
  <si>
    <t>예금해지</t>
    <phoneticPr fontId="2" type="noConversion"/>
  </si>
  <si>
    <t xml:space="preserve">체크우리    </t>
  </si>
  <si>
    <t xml:space="preserve">대체입금    </t>
  </si>
  <si>
    <t>ANNE-MARIE WEBER PL</t>
  </si>
  <si>
    <t xml:space="preserve">인터넷      </t>
  </si>
  <si>
    <t>국민양성철(어바우더</t>
  </si>
  <si>
    <t>신한IAFICO명찰</t>
  </si>
  <si>
    <t xml:space="preserve">수수료      </t>
  </si>
  <si>
    <t>게스트하우스비</t>
  </si>
  <si>
    <t xml:space="preserve">모바일      </t>
  </si>
  <si>
    <t>황선영</t>
  </si>
  <si>
    <t xml:space="preserve">펌뱅킹      </t>
  </si>
  <si>
    <t>성대기숙사행대체</t>
  </si>
  <si>
    <t>카카정홍주</t>
  </si>
  <si>
    <t>1/ALEKSANDRA DOROTA</t>
  </si>
  <si>
    <t>손관설</t>
  </si>
  <si>
    <t>고형진</t>
  </si>
  <si>
    <t>황성호</t>
  </si>
  <si>
    <t>박정수</t>
  </si>
  <si>
    <t>이서현</t>
  </si>
  <si>
    <t xml:space="preserve">예금결산    </t>
  </si>
  <si>
    <t>예금결산이자</t>
  </si>
  <si>
    <t>예금결산</t>
  </si>
  <si>
    <t>2025.08.01</t>
    <phoneticPr fontId="2" type="noConversion"/>
  </si>
  <si>
    <t>2025.08.05</t>
    <phoneticPr fontId="2" type="noConversion"/>
  </si>
  <si>
    <t>2025.08.09</t>
    <phoneticPr fontId="2" type="noConversion"/>
  </si>
  <si>
    <t>2025.08.11</t>
    <phoneticPr fontId="2" type="noConversion"/>
  </si>
  <si>
    <t>2025.08.12</t>
    <phoneticPr fontId="2" type="noConversion"/>
  </si>
  <si>
    <t>거래일자</t>
    <phoneticPr fontId="2" type="noConversion"/>
  </si>
  <si>
    <t>2025.08.13</t>
  </si>
  <si>
    <t>2025.08.18</t>
  </si>
  <si>
    <t>2025.08.19</t>
  </si>
  <si>
    <t>2025.08.20</t>
  </si>
  <si>
    <t>2025.08.21</t>
  </si>
  <si>
    <t>2025.08.25</t>
  </si>
  <si>
    <t>2025.09.01</t>
  </si>
  <si>
    <t>2025.09.10</t>
  </si>
  <si>
    <t>2025.09.16</t>
  </si>
  <si>
    <t>2025.09.20</t>
  </si>
  <si>
    <t>2025.10.01</t>
  </si>
  <si>
    <t>2025.10.10</t>
  </si>
  <si>
    <t>2025.11.01</t>
  </si>
  <si>
    <t>2025.11.10</t>
  </si>
  <si>
    <t>2025.12.01</t>
  </si>
  <si>
    <t>2025.12.10</t>
  </si>
  <si>
    <t>2025.12.20</t>
  </si>
  <si>
    <t>Google</t>
    <phoneticPr fontId="2" type="noConversion"/>
  </si>
  <si>
    <t>박태형</t>
    <phoneticPr fontId="2" type="noConversion"/>
  </si>
  <si>
    <t>남윤주</t>
    <phoneticPr fontId="2" type="noConversion"/>
  </si>
  <si>
    <t>SMS수수료</t>
    <phoneticPr fontId="2" type="noConversion"/>
  </si>
  <si>
    <t>GFFC 참가비 (0822 저녁, 공연 - 가족 2인 비용)</t>
    <phoneticPr fontId="2" type="noConversion"/>
  </si>
  <si>
    <t>GFFC 티셔츠</t>
    <phoneticPr fontId="2" type="noConversion"/>
  </si>
  <si>
    <t>GFFC 명찰</t>
    <phoneticPr fontId="2" type="noConversion"/>
  </si>
  <si>
    <t>GFFC 게스트하우스 지원</t>
    <phoneticPr fontId="2" type="noConversion"/>
  </si>
  <si>
    <t>GFFC 참가비 (0822 저녁, 공연 - 가족 1인 비용)</t>
    <phoneticPr fontId="2" type="noConversion"/>
  </si>
  <si>
    <t>GFFC Host 지원금</t>
    <phoneticPr fontId="2" type="noConversion"/>
  </si>
  <si>
    <t>GFFC 공연비 환불</t>
    <phoneticPr fontId="2" type="noConversion"/>
  </si>
  <si>
    <t>이성림</t>
    <phoneticPr fontId="2" type="noConversion"/>
  </si>
  <si>
    <t>황성호</t>
    <phoneticPr fontId="2" type="noConversion"/>
  </si>
  <si>
    <t>이윤</t>
    <phoneticPr fontId="2" type="noConversion"/>
  </si>
  <si>
    <t>임소영</t>
    <phoneticPr fontId="2" type="noConversion"/>
  </si>
  <si>
    <t>GFFC 게스트하우스 취소비</t>
    <phoneticPr fontId="2" type="noConversion"/>
  </si>
  <si>
    <t>오윤진</t>
    <phoneticPr fontId="2" type="noConversion"/>
  </si>
  <si>
    <t>GFFC 지원 인건비</t>
    <phoneticPr fontId="2" type="noConversion"/>
  </si>
  <si>
    <t>회비(이사장) 일부 반납</t>
    <phoneticPr fontId="2" type="noConversion"/>
  </si>
  <si>
    <t>기타 (이사장 회비 반납)</t>
    <phoneticPr fontId="2" type="noConversion"/>
  </si>
  <si>
    <t>정기예금해지</t>
    <phoneticPr fontId="2" type="noConversion"/>
  </si>
  <si>
    <t>기타 (결산이자, 게스트하우스비 반환)</t>
    <phoneticPr fontId="2" type="noConversion"/>
  </si>
  <si>
    <t>정기예금해지 (Termination of Time Deposit)</t>
    <phoneticPr fontId="2" type="noConversion"/>
  </si>
  <si>
    <r>
      <rPr>
        <b/>
        <sz val="12"/>
        <color theme="1"/>
        <rFont val="Malgun Gothic"/>
        <family val="2"/>
        <charset val="129"/>
      </rPr>
      <t>학술지</t>
    </r>
    <r>
      <rPr>
        <b/>
        <sz val="12"/>
        <color theme="1"/>
        <rFont val="맑은 고딕"/>
        <family val="3"/>
        <charset val="128"/>
        <scheme val="minor"/>
      </rPr>
      <t xml:space="preserve"> </t>
    </r>
    <r>
      <rPr>
        <b/>
        <sz val="12"/>
        <color theme="1"/>
        <rFont val="Malgun Gothic"/>
        <family val="2"/>
        <charset val="129"/>
      </rPr>
      <t>발간</t>
    </r>
    <r>
      <rPr>
        <b/>
        <sz val="12"/>
        <color theme="1"/>
        <rFont val="맑은 고딕"/>
        <family val="2"/>
        <charset val="129"/>
        <scheme val="minor"/>
      </rPr>
      <t xml:space="preserve"> (IRFC)</t>
    </r>
    <phoneticPr fontId="2" type="noConversion"/>
  </si>
  <si>
    <t>기타 (Refund of Chairperson's Membership Fee)</t>
    <phoneticPr fontId="2" type="noConversion"/>
  </si>
  <si>
    <t>학술지 발간
IRFC</t>
    <phoneticPr fontId="2" type="noConversion"/>
  </si>
  <si>
    <t>연례 학술행사 (GFFC) 개최
General Meeting and Steering Committee</t>
    <phoneticPr fontId="2" type="noConversion"/>
  </si>
  <si>
    <t>기타
Others</t>
    <phoneticPr fontId="2" type="noConversion"/>
  </si>
  <si>
    <t>학회 홈페이지 비용, 이메일 관리비용 등
IAFICO Website, Google Business, etc.</t>
    <phoneticPr fontId="2" type="noConversion"/>
  </si>
  <si>
    <t>학회자격, 홈페이지, 이메일 관리비용
(IAFICO Webstie, Google Business Email, IAFICO Registration Change Service Fee )</t>
    <phoneticPr fontId="4" type="noConversion"/>
  </si>
  <si>
    <r>
      <t>3. 202</t>
    </r>
    <r>
      <rPr>
        <b/>
        <sz val="12"/>
        <color theme="3"/>
        <rFont val="Malgun Gothic"/>
        <family val="2"/>
        <charset val="129"/>
      </rPr>
      <t>6년도</t>
    </r>
    <r>
      <rPr>
        <b/>
        <sz val="12"/>
        <color theme="3"/>
        <rFont val="맑은 고딕"/>
        <family val="3"/>
        <charset val="128"/>
        <scheme val="minor"/>
      </rPr>
      <t xml:space="preserve"> </t>
    </r>
    <r>
      <rPr>
        <b/>
        <sz val="12"/>
        <color theme="3"/>
        <rFont val="Malgun Gothic"/>
        <family val="2"/>
        <charset val="129"/>
      </rPr>
      <t>사업계획과</t>
    </r>
    <r>
      <rPr>
        <b/>
        <sz val="12"/>
        <color theme="3"/>
        <rFont val="맑은 고딕"/>
        <family val="3"/>
        <charset val="128"/>
        <scheme val="minor"/>
      </rPr>
      <t xml:space="preserve"> </t>
    </r>
    <r>
      <rPr>
        <b/>
        <sz val="12"/>
        <color theme="3"/>
        <rFont val="Malgun Gothic"/>
        <family val="2"/>
        <charset val="129"/>
      </rPr>
      <t>예산배정</t>
    </r>
    <r>
      <rPr>
        <b/>
        <sz val="12"/>
        <color theme="3"/>
        <rFont val="맑은 고딕"/>
        <family val="3"/>
        <charset val="128"/>
        <scheme val="minor"/>
      </rPr>
      <t xml:space="preserve"> (2026 Activity Planning and Budgeting)</t>
    </r>
    <phoneticPr fontId="2" type="noConversion"/>
  </si>
  <si>
    <t>회원모집 및  학회 홍보비용 (Membership Promotion and Solicitation)</t>
    <phoneticPr fontId="2" type="noConversion"/>
  </si>
  <si>
    <t>연례 학술행사 (GFFC) 개최 (General Meeting and Steering Committee)</t>
    <phoneticPr fontId="2" type="noConversion"/>
  </si>
  <si>
    <t>학술지 발간 (IRFC)</t>
    <phoneticPr fontId="2" type="noConversion"/>
  </si>
  <si>
    <t>학회 홈페이지 비용, 이메일 관리비용 등 (IAFICO Website, Google Business, etc.)</t>
    <phoneticPr fontId="2" type="noConversion"/>
  </si>
  <si>
    <t>기타 (Others)</t>
    <phoneticPr fontId="2" type="noConversion"/>
  </si>
  <si>
    <t>학회 자격, 홈페이지 관리 비용
(IAFICO &amp; IRFC Webstie, Google Business Email, IAFICO Registration Change Service Fee )</t>
    <phoneticPr fontId="4" type="noConversion"/>
  </si>
  <si>
    <t>기타 (Settlement Interest, Guesthouse Fee Refund)</t>
    <phoneticPr fontId="2" type="noConversion"/>
  </si>
  <si>
    <t>기타
(Refund of Chairperson's Membership Fee)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</si>
</sst>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&quot;₩&quot;* #,##0_);_(&quot;₩&quot;* \(#,##0\);_(&quot;₩&quot;* &quot;-&quot;_);_(@_)"/>
    <numFmt numFmtId="178" formatCode="_-[$₩-412]* #,##0_-;\-[$₩-412]* #,##0_-;_-[$₩-412]* &quot;-&quot;??_-;_-@_-"/>
    <numFmt numFmtId="179" formatCode="0_ "/>
    <numFmt numFmtId="180" formatCode="&quot;₩&quot;#,##0_);[Red]\(&quot;₩&quot;#,##0\)"/>
    <numFmt numFmtId="181" formatCode="_(* #,##0_);_(* \(#,##0\);_(* &quot;-&quot;??_);_(@_)"/>
    <numFmt numFmtId="182" formatCode="mm&quot;월&quot;\ dd&quot;일&quot;"/>
    <numFmt numFmtId="183" formatCode="_ [$¥-804]* #,##0.00_ ;_ [$¥-804]* \-#,##0.00_ ;_ [$¥-804]* &quot;-&quot;??_ ;_ @_ "/>
    <numFmt numFmtId="184" formatCode="_-[$¥-411]* #,##0_-;\-[$¥-411]* #,##0_-;_-[$¥-411]* &quot;-&quot;??_-;_-@_-"/>
    <numFmt numFmtId="185" formatCode="_(\$* #,##0.00_);_(\$* \(#,##0.00\);_(\$* &quot;-&quot;??_);_(@_)"/>
    <numFmt numFmtId="186" formatCode="_-[$$-409]* #,##0.00_ ;_-[$$-409]* \-#,##0.00\ ;_-[$$-409]* &quot;-&quot;??_ ;_-@_ "/>
    <numFmt numFmtId="187" formatCode="_-[$¥-411]* #,##0.00_-;\-[$¥-411]* #,##0.00_-;_-[$¥-411]* &quot;-&quot;??_-;_-@_-"/>
    <numFmt numFmtId="188" formatCode="[$¥-411]#,##0_);[Red]\([$¥-411]#,##0\)"/>
  </numFmts>
  <fonts count="64"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rgb="FFFF0000"/>
      <name val="맑은 고딕"/>
      <family val="2"/>
      <charset val="129"/>
      <scheme val="minor"/>
    </font>
    <font>
      <b/>
      <sz val="12"/>
      <color theme="3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Arial"/>
      <family val="2"/>
    </font>
    <font>
      <sz val="8"/>
      <color rgb="FF000000"/>
      <name val="맑은 고딕"/>
      <family val="3"/>
      <charset val="129"/>
    </font>
    <font>
      <sz val="10"/>
      <color theme="1"/>
      <name val="Arial"/>
      <family val="2"/>
    </font>
    <font>
      <b/>
      <sz val="12"/>
      <color rgb="FF000000"/>
      <name val="Arial Unicode MS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sz val="12"/>
      <color theme="1"/>
      <name val="Arial"/>
      <family val="2"/>
    </font>
    <font>
      <sz val="12"/>
      <color rgb="FF000000"/>
      <name val="맑은 고딕"/>
      <family val="3"/>
      <charset val="129"/>
    </font>
    <font>
      <b/>
      <u/>
      <sz val="12"/>
      <color theme="1"/>
      <name val="돋움"/>
      <family val="3"/>
      <charset val="129"/>
    </font>
    <font>
      <b/>
      <sz val="12"/>
      <color rgb="FF000000"/>
      <name val="Arial"/>
      <family val="2"/>
    </font>
    <font>
      <b/>
      <sz val="12"/>
      <color rgb="FF00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rgb="FF000000"/>
      <name val="돋움"/>
      <family val="3"/>
      <charset val="129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2"/>
      <name val="Calibri"/>
      <family val="2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2"/>
      <charset val="129"/>
      <scheme val="minor"/>
    </font>
    <font>
      <sz val="12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0"/>
      <color rgb="FF000000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0"/>
      <color theme="1"/>
      <name val="Malgun Gothic"/>
      <family val="2"/>
      <charset val="129"/>
    </font>
    <font>
      <sz val="10"/>
      <color theme="1"/>
      <name val="Calibri"/>
      <family val="2"/>
    </font>
    <font>
      <sz val="10"/>
      <color theme="1"/>
      <name val="游ゴシック Light"/>
      <family val="2"/>
      <charset val="129"/>
    </font>
    <font>
      <b/>
      <sz val="12"/>
      <color theme="3"/>
      <name val="맑은 고딕"/>
      <family val="3"/>
      <charset val="128"/>
      <scheme val="minor"/>
    </font>
    <font>
      <b/>
      <sz val="12"/>
      <color theme="3"/>
      <name val="Malgun Gothic"/>
      <family val="2"/>
      <charset val="129"/>
    </font>
    <font>
      <b/>
      <sz val="12"/>
      <color theme="3"/>
      <name val="Malgun Gothic"/>
      <family val="3"/>
      <charset val="129"/>
    </font>
    <font>
      <b/>
      <sz val="12"/>
      <color theme="1"/>
      <name val="맑은 고딕"/>
      <family val="3"/>
      <charset val="128"/>
      <scheme val="minor"/>
    </font>
    <font>
      <b/>
      <sz val="12"/>
      <color theme="1"/>
      <name val="Malgun Gothic"/>
      <family val="2"/>
      <charset val="129"/>
    </font>
    <font>
      <b/>
      <sz val="12"/>
      <color theme="1"/>
      <name val="Malgun Gothic"/>
      <family val="3"/>
      <charset val="129"/>
    </font>
    <font>
      <sz val="11"/>
      <color theme="1"/>
      <name val="Malgun Gothic"/>
      <family val="3"/>
      <charset val="129"/>
    </font>
    <font>
      <sz val="11"/>
      <color theme="1"/>
      <name val="맑은 고딕"/>
      <family val="2"/>
      <charset val="129"/>
      <scheme val="major"/>
    </font>
    <font>
      <sz val="11"/>
      <color theme="1"/>
      <name val="Malgun Gothic"/>
      <family val="2"/>
      <charset val="129"/>
    </font>
    <font>
      <sz val="11"/>
      <color theme="1"/>
      <name val="맑은 고딕"/>
      <family val="3"/>
      <charset val="128"/>
      <scheme val="major"/>
    </font>
    <font>
      <sz val="10"/>
      <color rgb="FF000000"/>
      <name val="Segoe UI"/>
      <family val="3"/>
      <charset val="238"/>
    </font>
    <font>
      <sz val="10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5BD4FF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C5FFB7"/>
        <bgColor indexed="64"/>
      </patternFill>
    </fill>
    <fill>
      <patternFill patternType="solid">
        <fgColor rgb="FF82FF6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991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3" fillId="0" borderId="0"/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0" borderId="0" xfId="0" applyFont="1">
      <alignment vertical="center"/>
    </xf>
    <xf numFmtId="0" fontId="5" fillId="2" borderId="2" xfId="0" applyFont="1" applyFill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177" fontId="5" fillId="0" borderId="0" xfId="1" applyFont="1" applyBorder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180" fontId="11" fillId="0" borderId="2" xfId="0" applyNumberFormat="1" applyFont="1" applyBorder="1">
      <alignment vertical="center"/>
    </xf>
    <xf numFmtId="180" fontId="8" fillId="0" borderId="2" xfId="2" applyNumberFormat="1" applyFont="1" applyBorder="1">
      <alignment vertical="center"/>
    </xf>
    <xf numFmtId="0" fontId="13" fillId="0" borderId="0" xfId="0" applyFont="1">
      <alignment vertical="center"/>
    </xf>
    <xf numFmtId="179" fontId="13" fillId="0" borderId="0" xfId="0" applyNumberFormat="1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3" borderId="2" xfId="0" applyFont="1" applyFill="1" applyBorder="1" applyAlignment="1">
      <alignment vertical="center" wrapText="1"/>
    </xf>
    <xf numFmtId="180" fontId="8" fillId="3" borderId="2" xfId="2" applyNumberFormat="1" applyFont="1" applyFill="1" applyBorder="1">
      <alignment vertical="center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180" fontId="29" fillId="8" borderId="2" xfId="0" applyNumberFormat="1" applyFont="1" applyFill="1" applyBorder="1">
      <alignment vertical="center"/>
    </xf>
    <xf numFmtId="180" fontId="0" fillId="0" borderId="0" xfId="0" applyNumberFormat="1">
      <alignment vertical="center"/>
    </xf>
    <xf numFmtId="180" fontId="11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80" fontId="29" fillId="0" borderId="0" xfId="0" applyNumberFormat="1" applyFont="1">
      <alignment vertical="center"/>
    </xf>
    <xf numFmtId="180" fontId="8" fillId="0" borderId="0" xfId="0" applyNumberFormat="1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1" fontId="31" fillId="0" borderId="0" xfId="2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>
      <alignment vertical="center"/>
    </xf>
    <xf numFmtId="0" fontId="10" fillId="0" borderId="2" xfId="0" applyFont="1" applyBorder="1" applyAlignment="1">
      <alignment vertical="center" wrapText="1"/>
    </xf>
    <xf numFmtId="177" fontId="10" fillId="0" borderId="2" xfId="1" applyFont="1" applyBorder="1" applyAlignment="1">
      <alignment vertical="center"/>
    </xf>
    <xf numFmtId="177" fontId="10" fillId="0" borderId="2" xfId="1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77" fontId="34" fillId="0" borderId="2" xfId="1" applyFont="1" applyBorder="1">
      <alignment vertical="center"/>
    </xf>
    <xf numFmtId="177" fontId="34" fillId="0" borderId="2" xfId="1" applyFont="1" applyFill="1" applyBorder="1">
      <alignment vertical="center"/>
    </xf>
    <xf numFmtId="177" fontId="8" fillId="0" borderId="2" xfId="0" applyNumberFormat="1" applyFont="1" applyBorder="1">
      <alignment vertical="center"/>
    </xf>
    <xf numFmtId="177" fontId="34" fillId="2" borderId="2" xfId="1" applyFont="1" applyFill="1" applyBorder="1">
      <alignment vertical="center"/>
    </xf>
    <xf numFmtId="177" fontId="10" fillId="0" borderId="2" xfId="1" applyFont="1" applyBorder="1">
      <alignment vertical="center"/>
    </xf>
    <xf numFmtId="0" fontId="20" fillId="0" borderId="0" xfId="0" applyFont="1">
      <alignment vertical="center"/>
    </xf>
    <xf numFmtId="180" fontId="18" fillId="0" borderId="0" xfId="0" applyNumberFormat="1" applyFont="1">
      <alignment vertical="center"/>
    </xf>
    <xf numFmtId="180" fontId="13" fillId="0" borderId="0" xfId="0" applyNumberFormat="1" applyFont="1">
      <alignment vertical="center"/>
    </xf>
    <xf numFmtId="180" fontId="1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1" fontId="31" fillId="0" borderId="0" xfId="2" applyFont="1" applyAlignment="1">
      <alignment vertical="center"/>
    </xf>
    <xf numFmtId="41" fontId="13" fillId="0" borderId="0" xfId="0" applyNumberFormat="1" applyFont="1">
      <alignment vertical="center"/>
    </xf>
    <xf numFmtId="41" fontId="0" fillId="0" borderId="0" xfId="0" applyNumberFormat="1">
      <alignment vertical="center"/>
    </xf>
    <xf numFmtId="0" fontId="31" fillId="16" borderId="0" xfId="0" applyFont="1" applyFill="1" applyAlignment="1">
      <alignment horizontal="center" vertical="center"/>
    </xf>
    <xf numFmtId="41" fontId="0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81" fontId="24" fillId="0" borderId="0" xfId="3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4" fillId="0" borderId="0" xfId="0" applyFont="1">
      <alignment vertical="center"/>
    </xf>
    <xf numFmtId="41" fontId="24" fillId="0" borderId="0" xfId="0" applyNumberFormat="1" applyFont="1" applyAlignment="1">
      <alignment horizontal="center" vertical="center"/>
    </xf>
    <xf numFmtId="181" fontId="24" fillId="0" borderId="0" xfId="0" applyNumberFormat="1" applyFont="1" applyAlignment="1">
      <alignment horizontal="center" vertical="center"/>
    </xf>
    <xf numFmtId="182" fontId="5" fillId="18" borderId="0" xfId="0" applyNumberFormat="1" applyFont="1" applyFill="1" applyAlignment="1">
      <alignment horizontal="center" vertical="center"/>
    </xf>
    <xf numFmtId="5" fontId="5" fillId="18" borderId="0" xfId="1" applyNumberFormat="1" applyFont="1" applyFill="1" applyAlignment="1">
      <alignment horizontal="center" vertical="center"/>
    </xf>
    <xf numFmtId="183" fontId="5" fillId="18" borderId="0" xfId="1" applyNumberFormat="1" applyFont="1" applyFill="1" applyAlignment="1">
      <alignment horizontal="center" vertical="center"/>
    </xf>
    <xf numFmtId="184" fontId="5" fillId="18" borderId="0" xfId="1" applyNumberFormat="1" applyFont="1" applyFill="1" applyAlignment="1">
      <alignment horizontal="center" vertical="center"/>
    </xf>
    <xf numFmtId="185" fontId="5" fillId="18" borderId="0" xfId="1" applyNumberFormat="1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2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83" fontId="35" fillId="0" borderId="0" xfId="0" applyNumberFormat="1" applyFont="1" applyAlignment="1">
      <alignment horizontal="center" vertical="center"/>
    </xf>
    <xf numFmtId="177" fontId="0" fillId="0" borderId="0" xfId="1" applyFont="1" applyFill="1" applyAlignment="1">
      <alignment horizontal="center" vertical="center"/>
    </xf>
    <xf numFmtId="184" fontId="0" fillId="0" borderId="0" xfId="1" applyNumberFormat="1" applyFont="1" applyFill="1" applyAlignment="1">
      <alignment horizontal="center" vertical="center"/>
    </xf>
    <xf numFmtId="186" fontId="0" fillId="0" borderId="0" xfId="1" applyNumberFormat="1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183" fontId="0" fillId="18" borderId="0" xfId="1" applyNumberFormat="1" applyFont="1" applyFill="1" applyAlignment="1">
      <alignment horizontal="right" vertical="center"/>
    </xf>
    <xf numFmtId="187" fontId="0" fillId="18" borderId="0" xfId="1" applyNumberFormat="1" applyFont="1" applyFill="1" applyAlignment="1">
      <alignment horizontal="right" vertical="center"/>
    </xf>
    <xf numFmtId="0" fontId="36" fillId="0" borderId="0" xfId="0" applyFont="1" applyAlignment="1">
      <alignment horizontal="center" vertical="center"/>
    </xf>
    <xf numFmtId="186" fontId="0" fillId="18" borderId="0" xfId="1" applyNumberFormat="1" applyFont="1" applyFill="1" applyAlignment="1">
      <alignment horizontal="right" vertical="center"/>
    </xf>
    <xf numFmtId="0" fontId="6" fillId="18" borderId="0" xfId="0" applyFont="1" applyFill="1" applyAlignment="1">
      <alignment horizontal="center" vertical="center"/>
    </xf>
    <xf numFmtId="186" fontId="5" fillId="18" borderId="0" xfId="1" applyNumberFormat="1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1" fontId="0" fillId="18" borderId="0" xfId="2" applyFont="1" applyFill="1" applyAlignment="1">
      <alignment horizontal="center" vertical="center"/>
    </xf>
    <xf numFmtId="41" fontId="37" fillId="0" borderId="2" xfId="2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37" fillId="0" borderId="2" xfId="4" applyNumberFormat="1" applyFont="1" applyBorder="1" applyAlignment="1">
      <alignment horizontal="center" vertical="center"/>
    </xf>
    <xf numFmtId="41" fontId="38" fillId="0" borderId="2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14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center" vertical="center"/>
    </xf>
    <xf numFmtId="0" fontId="31" fillId="13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0" borderId="0" xfId="0" applyFont="1">
      <alignment vertical="center"/>
    </xf>
    <xf numFmtId="0" fontId="31" fillId="10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12" borderId="0" xfId="0" applyFont="1" applyFill="1" applyAlignment="1">
      <alignment horizontal="center" vertical="center"/>
    </xf>
    <xf numFmtId="3" fontId="37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88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49" fontId="43" fillId="0" borderId="2" xfId="4" applyNumberFormat="1" applyFont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49" fontId="38" fillId="16" borderId="2" xfId="0" applyNumberFormat="1" applyFont="1" applyFill="1" applyBorder="1" applyAlignment="1">
      <alignment horizontal="center" vertical="center"/>
    </xf>
    <xf numFmtId="49" fontId="38" fillId="9" borderId="2" xfId="0" applyNumberFormat="1" applyFont="1" applyFill="1" applyBorder="1" applyAlignment="1">
      <alignment horizontal="center" vertical="center"/>
    </xf>
    <xf numFmtId="49" fontId="39" fillId="4" borderId="2" xfId="0" applyNumberFormat="1" applyFont="1" applyFill="1" applyBorder="1" applyAlignment="1">
      <alignment horizontal="center" vertical="center"/>
    </xf>
    <xf numFmtId="41" fontId="39" fillId="4" borderId="2" xfId="2" applyFont="1" applyFill="1" applyBorder="1" applyAlignment="1">
      <alignment horizontal="center" vertical="center"/>
    </xf>
    <xf numFmtId="49" fontId="40" fillId="4" borderId="2" xfId="0" applyNumberFormat="1" applyFont="1" applyFill="1" applyBorder="1" applyAlignment="1">
      <alignment horizontal="center" vertical="center"/>
    </xf>
    <xf numFmtId="49" fontId="41" fillId="6" borderId="2" xfId="0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 vertical="center"/>
    </xf>
    <xf numFmtId="41" fontId="42" fillId="0" borderId="2" xfId="2" applyFont="1" applyFill="1" applyBorder="1" applyAlignment="1">
      <alignment horizontal="center" vertical="center"/>
    </xf>
    <xf numFmtId="181" fontId="41" fillId="0" borderId="2" xfId="3" applyNumberFormat="1" applyFont="1" applyFill="1" applyBorder="1" applyAlignment="1">
      <alignment horizontal="center" vertical="center"/>
    </xf>
    <xf numFmtId="49" fontId="41" fillId="0" borderId="2" xfId="0" applyNumberFormat="1" applyFont="1" applyBorder="1" applyAlignment="1">
      <alignment horizontal="center" vertical="center"/>
    </xf>
    <xf numFmtId="49" fontId="38" fillId="10" borderId="2" xfId="0" applyNumberFormat="1" applyFont="1" applyFill="1" applyBorder="1" applyAlignment="1">
      <alignment horizontal="center" vertical="center"/>
    </xf>
    <xf numFmtId="49" fontId="38" fillId="17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9" fontId="42" fillId="6" borderId="2" xfId="0" applyNumberFormat="1" applyFont="1" applyFill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44" fillId="0" borderId="0" xfId="0" applyFont="1">
      <alignment vertical="center"/>
    </xf>
    <xf numFmtId="49" fontId="46" fillId="0" borderId="2" xfId="0" applyNumberFormat="1" applyFont="1" applyBorder="1" applyAlignment="1">
      <alignment horizontal="left" vertical="center"/>
    </xf>
    <xf numFmtId="49" fontId="46" fillId="16" borderId="2" xfId="0" applyNumberFormat="1" applyFont="1" applyFill="1" applyBorder="1" applyAlignment="1">
      <alignment horizontal="center" vertical="center"/>
    </xf>
    <xf numFmtId="0" fontId="43" fillId="0" borderId="2" xfId="4" applyFont="1" applyBorder="1" applyAlignment="1">
      <alignment horizontal="center" vertical="center"/>
    </xf>
    <xf numFmtId="0" fontId="43" fillId="0" borderId="2" xfId="4" applyFont="1" applyBorder="1" applyAlignment="1">
      <alignment horizontal="left" vertical="center"/>
    </xf>
    <xf numFmtId="49" fontId="37" fillId="0" borderId="2" xfId="0" applyNumberFormat="1" applyFont="1" applyBorder="1" applyAlignment="1">
      <alignment horizontal="center" vertical="center"/>
    </xf>
    <xf numFmtId="0" fontId="37" fillId="0" borderId="2" xfId="4" applyFont="1" applyBorder="1" applyAlignment="1">
      <alignment horizontal="left" vertical="center"/>
    </xf>
    <xf numFmtId="49" fontId="38" fillId="0" borderId="2" xfId="0" applyNumberFormat="1" applyFont="1" applyBorder="1" applyAlignment="1">
      <alignment horizontal="left" vertical="center"/>
    </xf>
    <xf numFmtId="49" fontId="45" fillId="0" borderId="2" xfId="0" applyNumberFormat="1" applyFont="1" applyBorder="1" applyAlignment="1">
      <alignment horizontal="center" vertical="center"/>
    </xf>
    <xf numFmtId="49" fontId="46" fillId="0" borderId="2" xfId="0" applyNumberFormat="1" applyFont="1" applyBorder="1" applyAlignment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5" fillId="0" borderId="2" xfId="0" applyFont="1" applyBorder="1" applyAlignment="1">
      <alignment horizontal="center" vertical="center"/>
    </xf>
    <xf numFmtId="49" fontId="46" fillId="17" borderId="2" xfId="0" applyNumberFormat="1" applyFont="1" applyFill="1" applyBorder="1" applyAlignment="1">
      <alignment horizontal="center" vertical="center"/>
    </xf>
    <xf numFmtId="49" fontId="49" fillId="17" borderId="2" xfId="0" applyNumberFormat="1" applyFont="1" applyFill="1" applyBorder="1" applyAlignment="1">
      <alignment horizontal="center" vertical="center"/>
    </xf>
    <xf numFmtId="0" fontId="57" fillId="15" borderId="2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49" fontId="61" fillId="0" borderId="2" xfId="0" applyNumberFormat="1" applyFont="1" applyBorder="1" applyAlignment="1">
      <alignment horizontal="center" vertical="center"/>
    </xf>
    <xf numFmtId="0" fontId="31" fillId="13" borderId="2" xfId="0" applyFont="1" applyFill="1" applyBorder="1" applyAlignment="1">
      <alignment horizontal="center" vertical="center"/>
    </xf>
    <xf numFmtId="3" fontId="43" fillId="0" borderId="2" xfId="0" applyNumberFormat="1" applyFont="1" applyBorder="1" applyAlignment="1">
      <alignment horizontal="center" vertical="center"/>
    </xf>
    <xf numFmtId="3" fontId="61" fillId="0" borderId="2" xfId="0" applyNumberFormat="1" applyFont="1" applyBorder="1" applyAlignment="1">
      <alignment horizontal="center" vertical="center"/>
    </xf>
    <xf numFmtId="49" fontId="38" fillId="5" borderId="2" xfId="0" applyNumberFormat="1" applyFont="1" applyFill="1" applyBorder="1" applyAlignment="1">
      <alignment horizontal="center" vertical="center"/>
    </xf>
    <xf numFmtId="0" fontId="31" fillId="18" borderId="0" xfId="0" applyFont="1" applyFill="1" applyAlignment="1">
      <alignment horizontal="center" vertical="center"/>
    </xf>
    <xf numFmtId="49" fontId="38" fillId="18" borderId="2" xfId="0" applyNumberFormat="1" applyFont="1" applyFill="1" applyBorder="1" applyAlignment="1">
      <alignment horizontal="center" vertical="center"/>
    </xf>
    <xf numFmtId="0" fontId="31" fillId="18" borderId="2" xfId="0" applyFont="1" applyFill="1" applyBorder="1" applyAlignment="1">
      <alignment horizontal="center" vertical="center"/>
    </xf>
    <xf numFmtId="49" fontId="38" fillId="21" borderId="2" xfId="0" applyNumberFormat="1" applyFont="1" applyFill="1" applyBorder="1" applyAlignment="1">
      <alignment horizontal="center" vertical="center"/>
    </xf>
    <xf numFmtId="0" fontId="0" fillId="21" borderId="0" xfId="0" applyFill="1" applyAlignment="1">
      <alignment horizontal="center" vertical="center"/>
    </xf>
    <xf numFmtId="3" fontId="0" fillId="0" borderId="0" xfId="0" applyNumberFormat="1">
      <alignment vertical="center"/>
    </xf>
    <xf numFmtId="49" fontId="38" fillId="8" borderId="2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 wrapText="1"/>
    </xf>
    <xf numFmtId="177" fontId="63" fillId="0" borderId="2" xfId="1" applyFont="1" applyBorder="1">
      <alignment vertical="center"/>
    </xf>
    <xf numFmtId="180" fontId="19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8">
    <cellStyle name="쉼표" xfId="3" builtinId="3"/>
    <cellStyle name="쉼표 [0]" xfId="2" builtinId="6"/>
    <cellStyle name="쉼표 [0] 2" xfId="6" xr:uid="{F868789D-D0D7-4B9D-B6D1-7FE21E6BAF62}"/>
    <cellStyle name="쉼표 2" xfId="7" xr:uid="{CBA85D2E-67DC-486E-AD59-0499F8AE6F88}"/>
    <cellStyle name="통화 [0]" xfId="1" builtinId="7"/>
    <cellStyle name="통화 [0] 2" xfId="5" xr:uid="{50A6C5FC-6B81-48CB-BF8F-3A5E166C1A68}"/>
    <cellStyle name="표준" xfId="0" builtinId="0"/>
    <cellStyle name="표준 2" xfId="4" xr:uid="{F6780244-0777-454E-9CFA-6DE71B7DC5F4}"/>
  </cellStyles>
  <dxfs count="0"/>
  <tableStyles count="0" defaultTableStyle="TableStyleMedium2" defaultPivotStyle="PivotStyleLight16"/>
  <colors>
    <mruColors>
      <color rgb="FFFFFFCC"/>
      <color rgb="FFFCE4D6"/>
      <color rgb="FF82FF65"/>
      <color rgb="FFC5FFB7"/>
      <color rgb="FF92D050"/>
      <color rgb="FFFFFF00"/>
      <color rgb="FFFFC000"/>
      <color rgb="FFF991F2"/>
      <color rgb="FFDDEBF7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E273-9A67-4414-B67E-98C0E31E4711}">
  <dimension ref="B1:M38"/>
  <sheetViews>
    <sheetView zoomScale="80" zoomScaleNormal="80" workbookViewId="0">
      <selection activeCell="D1" sqref="D1"/>
    </sheetView>
  </sheetViews>
  <sheetFormatPr defaultColWidth="7.453125" defaultRowHeight="19.2"/>
  <cols>
    <col min="2" max="2" width="4" customWidth="1"/>
    <col min="3" max="3" width="73.81640625" bestFit="1" customWidth="1"/>
    <col min="4" max="4" width="22.08984375" bestFit="1" customWidth="1"/>
    <col min="5" max="5" width="4.453125" customWidth="1"/>
    <col min="6" max="6" width="45.36328125" customWidth="1"/>
    <col min="7" max="7" width="27.08984375" customWidth="1"/>
    <col min="8" max="8" width="18.90625" customWidth="1"/>
    <col min="9" max="9" width="4" customWidth="1"/>
  </cols>
  <sheetData>
    <row r="1" spans="2:13">
      <c r="F1" s="7"/>
      <c r="G1" s="7"/>
      <c r="H1" s="7"/>
      <c r="I1" s="7"/>
    </row>
    <row r="3" spans="2:13">
      <c r="B3" s="3" t="s">
        <v>115</v>
      </c>
      <c r="F3" s="11" t="s">
        <v>14</v>
      </c>
      <c r="G3" s="11"/>
      <c r="H3" s="11"/>
      <c r="I3" s="11"/>
    </row>
    <row r="4" spans="2:13">
      <c r="F4" s="11" t="s">
        <v>116</v>
      </c>
      <c r="G4" s="11"/>
      <c r="H4" s="11"/>
      <c r="I4" s="11"/>
    </row>
    <row r="5" spans="2:13">
      <c r="B5" s="2"/>
      <c r="C5" s="6" t="s">
        <v>5</v>
      </c>
      <c r="D5" s="4" t="s">
        <v>0</v>
      </c>
      <c r="E5" s="10"/>
      <c r="F5" s="161" t="s">
        <v>10</v>
      </c>
      <c r="G5" s="162"/>
      <c r="H5" s="12" t="s">
        <v>1</v>
      </c>
      <c r="I5" s="28"/>
    </row>
    <row r="6" spans="2:13" ht="38.4">
      <c r="B6" s="105">
        <v>1</v>
      </c>
      <c r="C6" s="5" t="s">
        <v>117</v>
      </c>
      <c r="D6" s="13">
        <v>0</v>
      </c>
      <c r="E6" s="8"/>
      <c r="F6" s="159" t="s">
        <v>2</v>
      </c>
      <c r="G6" s="160"/>
      <c r="H6" s="25">
        <v>9239898</v>
      </c>
      <c r="I6" s="29"/>
    </row>
    <row r="7" spans="2:13" ht="38.4">
      <c r="B7" s="105">
        <v>2</v>
      </c>
      <c r="C7" s="5" t="s">
        <v>118</v>
      </c>
      <c r="D7" s="14">
        <v>701500</v>
      </c>
      <c r="E7" s="8"/>
      <c r="F7" s="159" t="s">
        <v>52</v>
      </c>
      <c r="G7" s="160"/>
      <c r="H7" s="13">
        <v>14797676</v>
      </c>
      <c r="I7" s="27"/>
    </row>
    <row r="8" spans="2:13">
      <c r="B8" s="105">
        <v>3</v>
      </c>
      <c r="C8" s="5" t="s">
        <v>119</v>
      </c>
      <c r="D8" s="13">
        <v>11115500</v>
      </c>
      <c r="E8" s="8"/>
      <c r="F8" s="159" t="s">
        <v>53</v>
      </c>
      <c r="G8" s="160"/>
      <c r="H8" s="13">
        <v>200000</v>
      </c>
      <c r="I8" s="27"/>
    </row>
    <row r="9" spans="2:13" ht="38.4">
      <c r="B9" s="105">
        <v>4</v>
      </c>
      <c r="C9" s="5" t="s">
        <v>6</v>
      </c>
      <c r="D9" s="13">
        <v>4375257</v>
      </c>
      <c r="E9" s="8"/>
      <c r="F9" s="159" t="s">
        <v>54</v>
      </c>
      <c r="G9" s="160"/>
      <c r="H9" s="13">
        <v>6502049</v>
      </c>
      <c r="I9" s="30"/>
    </row>
    <row r="10" spans="2:13" ht="57.6">
      <c r="B10" s="105">
        <v>5</v>
      </c>
      <c r="C10" s="5" t="s">
        <v>290</v>
      </c>
      <c r="D10" s="13">
        <v>1153131</v>
      </c>
      <c r="E10" s="8"/>
      <c r="F10" s="159" t="s">
        <v>276</v>
      </c>
      <c r="G10" s="160"/>
      <c r="H10" s="13">
        <v>46241652</v>
      </c>
      <c r="I10" s="30"/>
    </row>
    <row r="11" spans="2:13" ht="38.4">
      <c r="B11" s="105">
        <v>6</v>
      </c>
      <c r="C11" s="5" t="s">
        <v>7</v>
      </c>
      <c r="D11" s="13">
        <v>2000</v>
      </c>
      <c r="E11" s="8"/>
      <c r="F11" s="159" t="s">
        <v>291</v>
      </c>
      <c r="G11" s="160"/>
      <c r="H11" s="13">
        <v>498803</v>
      </c>
      <c r="I11" s="30"/>
      <c r="J11" s="163"/>
      <c r="K11" s="163"/>
      <c r="L11" s="163"/>
      <c r="M11" s="163"/>
    </row>
    <row r="12" spans="2:13">
      <c r="B12" s="105">
        <v>7</v>
      </c>
      <c r="C12" s="5" t="s">
        <v>9</v>
      </c>
      <c r="D12" s="14">
        <v>0</v>
      </c>
      <c r="E12" s="8"/>
      <c r="F12" s="159" t="s">
        <v>3</v>
      </c>
      <c r="G12" s="160"/>
      <c r="H12" s="13">
        <f>SUM(H7:H11)</f>
        <v>68240180</v>
      </c>
      <c r="I12" s="27"/>
    </row>
    <row r="13" spans="2:13" ht="38.4">
      <c r="B13" s="105">
        <v>8</v>
      </c>
      <c r="C13" s="5" t="s">
        <v>292</v>
      </c>
      <c r="D13" s="14">
        <v>1500500</v>
      </c>
      <c r="E13" s="8"/>
      <c r="F13" s="161" t="s">
        <v>4</v>
      </c>
      <c r="G13" s="162"/>
      <c r="H13" s="13">
        <v>0</v>
      </c>
      <c r="I13" s="30"/>
    </row>
    <row r="14" spans="2:13" ht="38.4">
      <c r="B14" s="106">
        <v>10</v>
      </c>
      <c r="C14" s="19" t="s">
        <v>8</v>
      </c>
      <c r="D14" s="20">
        <f>SUM(D6:D13)</f>
        <v>18847888</v>
      </c>
      <c r="E14" s="8"/>
      <c r="F14" s="164" t="s">
        <v>12</v>
      </c>
      <c r="G14" s="165"/>
      <c r="H14" s="13">
        <v>11817000</v>
      </c>
      <c r="I14" s="30"/>
    </row>
    <row r="15" spans="2:13">
      <c r="D15" s="9"/>
      <c r="F15" s="166" t="s">
        <v>277</v>
      </c>
      <c r="G15" s="160"/>
      <c r="H15" s="13">
        <v>4375257</v>
      </c>
      <c r="I15" s="30"/>
    </row>
    <row r="16" spans="2:13" ht="62.25" customHeight="1">
      <c r="F16" s="164" t="s">
        <v>283</v>
      </c>
      <c r="G16" s="160"/>
      <c r="H16" s="13">
        <v>1153131</v>
      </c>
      <c r="I16" s="30"/>
    </row>
    <row r="17" spans="2:8" ht="44.25" customHeight="1">
      <c r="F17" s="164" t="s">
        <v>74</v>
      </c>
      <c r="G17" s="165"/>
      <c r="H17" s="13">
        <v>2000</v>
      </c>
    </row>
    <row r="18" spans="2:8">
      <c r="F18" s="164" t="s">
        <v>278</v>
      </c>
      <c r="G18" s="165"/>
      <c r="H18" s="13">
        <v>1500500</v>
      </c>
    </row>
    <row r="19" spans="2:8">
      <c r="F19" s="169" t="s">
        <v>13</v>
      </c>
      <c r="G19" s="170"/>
      <c r="H19" s="13">
        <f>SUM(H14:H18)</f>
        <v>18847888</v>
      </c>
    </row>
    <row r="20" spans="2:8">
      <c r="F20" s="171" t="s">
        <v>11</v>
      </c>
      <c r="G20" s="172"/>
      <c r="H20" s="13">
        <v>58632190</v>
      </c>
    </row>
    <row r="22" spans="2:8">
      <c r="B22" s="3" t="s">
        <v>284</v>
      </c>
    </row>
    <row r="23" spans="2:8">
      <c r="C23" s="3"/>
      <c r="F23" s="3" t="s">
        <v>32</v>
      </c>
    </row>
    <row r="24" spans="2:8">
      <c r="B24" s="36"/>
      <c r="C24" s="36" t="s">
        <v>5</v>
      </c>
      <c r="D24" s="37" t="s">
        <v>28</v>
      </c>
      <c r="F24" s="11" t="s">
        <v>120</v>
      </c>
    </row>
    <row r="25" spans="2:8" ht="38.4">
      <c r="B25" s="107">
        <v>1</v>
      </c>
      <c r="C25" s="38" t="s">
        <v>29</v>
      </c>
      <c r="D25" s="39">
        <v>1000000</v>
      </c>
      <c r="F25" s="173" t="s">
        <v>33</v>
      </c>
      <c r="G25" s="174"/>
      <c r="H25" s="41" t="s">
        <v>34</v>
      </c>
    </row>
    <row r="26" spans="2:8" ht="38.4">
      <c r="B26" s="107">
        <v>2</v>
      </c>
      <c r="C26" s="38" t="s">
        <v>280</v>
      </c>
      <c r="D26" s="39">
        <v>15000000</v>
      </c>
      <c r="F26" s="175" t="s">
        <v>35</v>
      </c>
      <c r="G26" s="176"/>
      <c r="H26" s="42">
        <f>H20</f>
        <v>58632190</v>
      </c>
    </row>
    <row r="27" spans="2:8" ht="38.4">
      <c r="B27" s="107">
        <v>3</v>
      </c>
      <c r="C27" s="38" t="s">
        <v>30</v>
      </c>
      <c r="D27" s="39">
        <v>1000000</v>
      </c>
      <c r="F27" s="175" t="s">
        <v>36</v>
      </c>
      <c r="G27" s="176"/>
      <c r="H27" s="43">
        <v>20000000</v>
      </c>
    </row>
    <row r="28" spans="2:8" ht="38.4">
      <c r="B28" s="107">
        <v>4</v>
      </c>
      <c r="C28" s="38" t="s">
        <v>279</v>
      </c>
      <c r="D28" s="40">
        <v>4000000</v>
      </c>
      <c r="F28" s="175" t="s">
        <v>37</v>
      </c>
      <c r="G28" s="176"/>
      <c r="H28" s="43">
        <v>15000000</v>
      </c>
    </row>
    <row r="29" spans="2:8" ht="38.4">
      <c r="B29" s="107">
        <v>5</v>
      </c>
      <c r="C29" s="38" t="s">
        <v>282</v>
      </c>
      <c r="D29" s="39">
        <v>2000000</v>
      </c>
      <c r="F29" s="169" t="s">
        <v>38</v>
      </c>
      <c r="G29" s="170"/>
      <c r="H29" s="44">
        <f>SUM(H26:H28)</f>
        <v>93632190</v>
      </c>
    </row>
    <row r="30" spans="2:8" ht="38.4">
      <c r="B30" s="107">
        <v>6</v>
      </c>
      <c r="C30" s="156" t="s">
        <v>281</v>
      </c>
      <c r="D30" s="39">
        <v>1000000</v>
      </c>
      <c r="F30" s="173" t="s">
        <v>39</v>
      </c>
      <c r="G30" s="174"/>
      <c r="H30" s="45"/>
    </row>
    <row r="31" spans="2:8" ht="38.4">
      <c r="B31" s="107">
        <v>7</v>
      </c>
      <c r="C31" s="38" t="s">
        <v>31</v>
      </c>
      <c r="D31" s="39">
        <f>SUM(D25:D30)</f>
        <v>24000000</v>
      </c>
      <c r="F31" s="167" t="s">
        <v>285</v>
      </c>
      <c r="G31" s="168"/>
      <c r="H31" s="39">
        <v>1000000</v>
      </c>
    </row>
    <row r="32" spans="2:8">
      <c r="F32" s="167" t="s">
        <v>286</v>
      </c>
      <c r="G32" s="168"/>
      <c r="H32" s="39">
        <v>15000000</v>
      </c>
    </row>
    <row r="33" spans="6:8">
      <c r="F33" s="167" t="s">
        <v>40</v>
      </c>
      <c r="G33" s="168"/>
      <c r="H33" s="39">
        <v>1000000</v>
      </c>
    </row>
    <row r="34" spans="6:8">
      <c r="F34" s="167" t="s">
        <v>287</v>
      </c>
      <c r="G34" s="168"/>
      <c r="H34" s="40">
        <v>4000000</v>
      </c>
    </row>
    <row r="35" spans="6:8">
      <c r="F35" s="167" t="s">
        <v>288</v>
      </c>
      <c r="G35" s="168"/>
      <c r="H35" s="39">
        <v>2000000</v>
      </c>
    </row>
    <row r="36" spans="6:8">
      <c r="F36" s="175" t="s">
        <v>289</v>
      </c>
      <c r="G36" s="176"/>
      <c r="H36" s="39">
        <v>1000000</v>
      </c>
    </row>
    <row r="37" spans="6:8">
      <c r="F37" s="175" t="s">
        <v>41</v>
      </c>
      <c r="G37" s="176"/>
      <c r="H37" s="157">
        <f>SUM(H31:H36)</f>
        <v>24000000</v>
      </c>
    </row>
    <row r="38" spans="6:8">
      <c r="F38" s="169" t="s">
        <v>42</v>
      </c>
      <c r="G38" s="170"/>
      <c r="H38" s="46">
        <f>H29-H37</f>
        <v>69632190</v>
      </c>
    </row>
  </sheetData>
  <mergeCells count="31">
    <mergeCell ref="F37:G37"/>
    <mergeCell ref="F38:G38"/>
    <mergeCell ref="F32:G32"/>
    <mergeCell ref="F33:G33"/>
    <mergeCell ref="F34:G34"/>
    <mergeCell ref="F35:G35"/>
    <mergeCell ref="F36:G36"/>
    <mergeCell ref="J11:M11"/>
    <mergeCell ref="F13:G13"/>
    <mergeCell ref="F14:G14"/>
    <mergeCell ref="F15:G15"/>
    <mergeCell ref="F31:G31"/>
    <mergeCell ref="F17:G17"/>
    <mergeCell ref="F18:G18"/>
    <mergeCell ref="F19:G19"/>
    <mergeCell ref="F20:G20"/>
    <mergeCell ref="F25:G25"/>
    <mergeCell ref="F26:G26"/>
    <mergeCell ref="F27:G27"/>
    <mergeCell ref="F28:G28"/>
    <mergeCell ref="F29:G29"/>
    <mergeCell ref="F30:G30"/>
    <mergeCell ref="F16:G16"/>
    <mergeCell ref="F11:G11"/>
    <mergeCell ref="F12:G12"/>
    <mergeCell ref="F9:G9"/>
    <mergeCell ref="F5:G5"/>
    <mergeCell ref="F6:G6"/>
    <mergeCell ref="F7:G7"/>
    <mergeCell ref="F8:G8"/>
    <mergeCell ref="F10:G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tabSelected="1" zoomScale="110" zoomScaleNormal="110" workbookViewId="0">
      <selection activeCell="D67" sqref="D67"/>
    </sheetView>
  </sheetViews>
  <sheetFormatPr defaultRowHeight="19.2"/>
  <cols>
    <col min="1" max="1" width="8.90625" style="33"/>
    <col min="2" max="2" width="8.90625" style="124"/>
    <col min="3" max="3" width="24.08984375" style="34" customWidth="1"/>
    <col min="4" max="4" width="41.36328125" style="34" customWidth="1"/>
    <col min="5" max="5" width="11.36328125" style="53" bestFit="1" customWidth="1"/>
    <col min="6" max="6" width="11" style="35" customWidth="1"/>
    <col min="7" max="7" width="13.36328125" customWidth="1"/>
    <col min="8" max="8" width="9" customWidth="1"/>
    <col min="10" max="10" width="10.453125" customWidth="1"/>
    <col min="11" max="11" width="29.08984375" customWidth="1"/>
    <col min="12" max="12" width="12" customWidth="1"/>
    <col min="13" max="13" width="14.90625" customWidth="1"/>
    <col min="14" max="14" width="11.453125" customWidth="1"/>
  </cols>
  <sheetData>
    <row r="1" spans="1:24">
      <c r="A1"/>
      <c r="E1" s="35"/>
    </row>
    <row r="2" spans="1:24">
      <c r="A2" s="113" t="s">
        <v>236</v>
      </c>
      <c r="B2" s="113" t="s">
        <v>15</v>
      </c>
      <c r="C2" s="113" t="s">
        <v>21</v>
      </c>
      <c r="D2" s="113" t="s">
        <v>26</v>
      </c>
      <c r="E2" s="114" t="s">
        <v>16</v>
      </c>
      <c r="F2" s="114" t="s">
        <v>17</v>
      </c>
      <c r="G2" s="113" t="s">
        <v>18</v>
      </c>
      <c r="H2" s="115" t="s">
        <v>20</v>
      </c>
      <c r="I2" s="15"/>
      <c r="J2" s="58"/>
      <c r="K2" s="59"/>
      <c r="L2" s="59"/>
      <c r="M2" s="59"/>
      <c r="N2" s="59"/>
      <c r="O2" s="15"/>
      <c r="P2" s="15"/>
    </row>
    <row r="3" spans="1:24" s="22" customFormat="1">
      <c r="A3" s="116"/>
      <c r="B3" s="125"/>
      <c r="C3" s="117" t="s">
        <v>19</v>
      </c>
      <c r="D3" s="117"/>
      <c r="E3" s="118"/>
      <c r="F3" s="118"/>
      <c r="G3" s="119">
        <v>9239898</v>
      </c>
      <c r="H3" s="116"/>
      <c r="I3" s="21"/>
      <c r="J3" s="60"/>
      <c r="K3" s="60"/>
      <c r="L3" s="60"/>
      <c r="M3" s="60"/>
      <c r="N3" s="60"/>
      <c r="O3" s="15"/>
      <c r="P3" s="31"/>
      <c r="Q3" s="31"/>
      <c r="R3" s="31"/>
      <c r="S3" s="32"/>
      <c r="T3" s="32"/>
      <c r="U3" s="31"/>
      <c r="V3" s="32"/>
      <c r="W3" s="31"/>
      <c r="X3" s="31"/>
    </row>
    <row r="4" spans="1:24">
      <c r="A4" s="138" t="s">
        <v>95</v>
      </c>
      <c r="B4" s="126" t="s">
        <v>22</v>
      </c>
      <c r="C4" s="108" t="s">
        <v>78</v>
      </c>
      <c r="D4" s="111" t="s">
        <v>24</v>
      </c>
      <c r="E4" s="86">
        <v>24507</v>
      </c>
      <c r="F4" s="86"/>
      <c r="G4" s="102">
        <f>G3-E4+F4</f>
        <v>9215391</v>
      </c>
      <c r="H4" s="120"/>
      <c r="I4" s="16"/>
      <c r="J4" s="61"/>
      <c r="K4" s="62"/>
      <c r="L4" s="62"/>
      <c r="M4" s="59"/>
      <c r="N4" s="63"/>
      <c r="O4" s="15"/>
      <c r="P4" s="15"/>
    </row>
    <row r="5" spans="1:24">
      <c r="A5" s="138" t="s">
        <v>96</v>
      </c>
      <c r="B5" s="128" t="s">
        <v>86</v>
      </c>
      <c r="C5" s="109" t="s">
        <v>81</v>
      </c>
      <c r="D5" s="112" t="s">
        <v>79</v>
      </c>
      <c r="E5" s="86">
        <v>60</v>
      </c>
      <c r="F5" s="86"/>
      <c r="G5" s="102">
        <f t="shared" ref="G5:G68" si="0">G4-E5+F5</f>
        <v>9215331</v>
      </c>
      <c r="H5" s="120"/>
      <c r="I5" s="15"/>
      <c r="J5" s="62"/>
      <c r="K5" s="62"/>
      <c r="L5" s="62"/>
      <c r="M5" s="59"/>
      <c r="N5" s="64"/>
      <c r="O5" s="15"/>
      <c r="P5" s="23"/>
      <c r="Q5" s="24"/>
      <c r="R5" s="23"/>
      <c r="S5" s="23"/>
      <c r="T5" s="24"/>
      <c r="U5" s="24"/>
      <c r="V5" s="24"/>
      <c r="W5" s="24"/>
      <c r="X5" s="24"/>
    </row>
    <row r="6" spans="1:24">
      <c r="A6" s="138" t="s">
        <v>87</v>
      </c>
      <c r="B6" s="126" t="s">
        <v>23</v>
      </c>
      <c r="C6" s="108" t="s">
        <v>80</v>
      </c>
      <c r="D6" s="122" t="s">
        <v>27</v>
      </c>
      <c r="E6" s="86">
        <v>500500</v>
      </c>
      <c r="F6" s="86"/>
      <c r="G6" s="102">
        <f t="shared" si="0"/>
        <v>8714831</v>
      </c>
      <c r="H6" s="120"/>
      <c r="I6" s="15"/>
      <c r="J6" s="15"/>
      <c r="K6" s="15"/>
      <c r="L6" s="15"/>
      <c r="M6" s="15"/>
      <c r="N6" s="15"/>
      <c r="O6" s="15"/>
      <c r="P6" s="15"/>
    </row>
    <row r="7" spans="1:24">
      <c r="A7" s="138" t="s">
        <v>88</v>
      </c>
      <c r="B7" s="137" t="s">
        <v>89</v>
      </c>
      <c r="C7" s="136" t="s">
        <v>90</v>
      </c>
      <c r="D7" s="111" t="s">
        <v>25</v>
      </c>
      <c r="E7" s="86">
        <v>426273</v>
      </c>
      <c r="F7" s="86"/>
      <c r="G7" s="102">
        <f t="shared" si="0"/>
        <v>8288558</v>
      </c>
      <c r="H7" s="120"/>
      <c r="I7" s="15"/>
      <c r="J7" s="90" t="s">
        <v>75</v>
      </c>
      <c r="K7" s="90"/>
      <c r="L7" s="15"/>
      <c r="M7" s="15"/>
      <c r="N7" s="15"/>
      <c r="O7" s="15"/>
      <c r="P7" s="15"/>
    </row>
    <row r="8" spans="1:24">
      <c r="A8" s="138" t="s">
        <v>91</v>
      </c>
      <c r="B8" s="137" t="s">
        <v>23</v>
      </c>
      <c r="C8" s="136" t="s">
        <v>93</v>
      </c>
      <c r="D8" s="129" t="s">
        <v>92</v>
      </c>
      <c r="E8" s="86">
        <v>4400</v>
      </c>
      <c r="F8" s="86"/>
      <c r="G8" s="102">
        <f t="shared" si="0"/>
        <v>8284158</v>
      </c>
      <c r="H8" s="120"/>
      <c r="I8" s="15"/>
      <c r="J8" s="91">
        <v>1</v>
      </c>
      <c r="K8" s="90" t="s">
        <v>43</v>
      </c>
      <c r="L8">
        <v>0</v>
      </c>
      <c r="M8" s="15"/>
      <c r="N8" s="15"/>
      <c r="O8" s="15"/>
      <c r="P8" s="15"/>
    </row>
    <row r="9" spans="1:24">
      <c r="A9" s="138" t="s">
        <v>94</v>
      </c>
      <c r="B9" s="126" t="s">
        <v>22</v>
      </c>
      <c r="C9" s="108" t="s">
        <v>78</v>
      </c>
      <c r="D9" s="111" t="s">
        <v>24</v>
      </c>
      <c r="E9" s="86">
        <v>24091</v>
      </c>
      <c r="F9" s="86"/>
      <c r="G9" s="102">
        <f t="shared" si="0"/>
        <v>8260067</v>
      </c>
      <c r="H9" s="120"/>
      <c r="I9" s="15"/>
      <c r="J9" s="92">
        <v>2</v>
      </c>
      <c r="K9" s="90" t="s">
        <v>44</v>
      </c>
      <c r="L9" s="55">
        <f>SUM(E6,E13,E14,)</f>
        <v>701500</v>
      </c>
      <c r="M9" s="15"/>
      <c r="N9" s="15"/>
      <c r="O9" s="15"/>
      <c r="P9" s="15"/>
    </row>
    <row r="10" spans="1:24">
      <c r="A10" s="138" t="s">
        <v>97</v>
      </c>
      <c r="B10" s="128" t="s">
        <v>86</v>
      </c>
      <c r="C10" s="109" t="s">
        <v>81</v>
      </c>
      <c r="D10" s="112" t="s">
        <v>79</v>
      </c>
      <c r="E10" s="86">
        <v>80</v>
      </c>
      <c r="F10" s="86"/>
      <c r="G10" s="102">
        <f t="shared" si="0"/>
        <v>8259987</v>
      </c>
      <c r="H10" s="120"/>
      <c r="I10" s="15"/>
      <c r="J10" s="93">
        <v>4</v>
      </c>
      <c r="K10" s="90" t="s">
        <v>121</v>
      </c>
      <c r="L10" s="55">
        <f>SUM(E78,E79,E81,E82,E83,E85,E86,E87,E88,E89,E90,E91,E92,E94,E96,E97,E98,E99,E100,E101,E102,E105,E106,E111,E112)</f>
        <v>11115500</v>
      </c>
      <c r="M10" s="15"/>
      <c r="N10" s="15"/>
      <c r="O10" s="15"/>
      <c r="P10" s="15"/>
    </row>
    <row r="11" spans="1:24">
      <c r="A11" s="138" t="s">
        <v>98</v>
      </c>
      <c r="B11" s="137" t="s">
        <v>104</v>
      </c>
      <c r="C11" s="136" t="s">
        <v>107</v>
      </c>
      <c r="D11" s="110" t="s">
        <v>83</v>
      </c>
      <c r="E11" s="86"/>
      <c r="F11" s="86">
        <v>2878000</v>
      </c>
      <c r="G11" s="102">
        <f t="shared" si="0"/>
        <v>11137987</v>
      </c>
      <c r="H11" s="120"/>
      <c r="I11" s="15"/>
      <c r="J11" s="94">
        <v>5</v>
      </c>
      <c r="K11" s="90" t="s">
        <v>45</v>
      </c>
      <c r="L11" s="55">
        <f>SUM(E38,E39)</f>
        <v>4375257</v>
      </c>
      <c r="M11" s="15"/>
      <c r="N11" s="15"/>
      <c r="O11" s="15"/>
      <c r="P11" s="15"/>
    </row>
    <row r="12" spans="1:24">
      <c r="A12" s="138" t="s">
        <v>99</v>
      </c>
      <c r="B12" s="137" t="s">
        <v>23</v>
      </c>
      <c r="C12" s="136" t="s">
        <v>80</v>
      </c>
      <c r="D12" s="123" t="s">
        <v>82</v>
      </c>
      <c r="E12" s="86"/>
      <c r="F12" s="86">
        <v>200000</v>
      </c>
      <c r="G12" s="102">
        <f t="shared" si="0"/>
        <v>11337987</v>
      </c>
      <c r="H12" s="120"/>
      <c r="I12" s="15"/>
      <c r="J12" s="56">
        <v>6</v>
      </c>
      <c r="K12" s="90" t="s">
        <v>46</v>
      </c>
      <c r="L12" s="55">
        <f>SUM(E4,E7,E8,E9,E16,E18,E25,E27,E44,E58,E70,E76,E109,E114,E116,E118)</f>
        <v>1153131</v>
      </c>
      <c r="M12" s="15"/>
      <c r="N12" s="15"/>
      <c r="O12" s="15"/>
      <c r="P12" s="15"/>
    </row>
    <row r="13" spans="1:24">
      <c r="A13" s="138" t="s">
        <v>100</v>
      </c>
      <c r="B13" s="137" t="s">
        <v>105</v>
      </c>
      <c r="C13" s="136" t="s">
        <v>108</v>
      </c>
      <c r="D13" s="139" t="s">
        <v>110</v>
      </c>
      <c r="E13" s="86">
        <v>100500</v>
      </c>
      <c r="F13" s="86"/>
      <c r="G13" s="102">
        <f t="shared" si="0"/>
        <v>11237487</v>
      </c>
      <c r="H13" s="120"/>
      <c r="I13" s="15"/>
      <c r="J13" s="95">
        <v>7</v>
      </c>
      <c r="K13" s="90" t="s">
        <v>76</v>
      </c>
      <c r="L13" s="55">
        <f>SUM(E5,E10,E19,E31,E47,E63,E72,E80,E110,E115,E117,E119)</f>
        <v>2000</v>
      </c>
      <c r="M13" s="15"/>
      <c r="N13" s="15"/>
      <c r="O13" s="15"/>
      <c r="P13" s="15"/>
    </row>
    <row r="14" spans="1:24">
      <c r="A14" s="138" t="s">
        <v>101</v>
      </c>
      <c r="B14" s="137" t="s">
        <v>105</v>
      </c>
      <c r="C14" s="136" t="s">
        <v>109</v>
      </c>
      <c r="D14" s="140" t="s">
        <v>111</v>
      </c>
      <c r="E14" s="86">
        <v>100500</v>
      </c>
      <c r="F14" s="86"/>
      <c r="G14" s="102">
        <f t="shared" si="0"/>
        <v>11136987</v>
      </c>
      <c r="H14" s="120"/>
      <c r="I14" s="15"/>
      <c r="J14" s="96">
        <v>8</v>
      </c>
      <c r="K14" s="90" t="s">
        <v>47</v>
      </c>
      <c r="L14" s="55"/>
      <c r="M14" s="15"/>
      <c r="N14" s="15"/>
      <c r="O14" s="15"/>
      <c r="P14" s="15"/>
    </row>
    <row r="15" spans="1:24">
      <c r="A15" s="138" t="s">
        <v>102</v>
      </c>
      <c r="B15" s="137" t="s">
        <v>106</v>
      </c>
      <c r="C15" s="136" t="s">
        <v>109</v>
      </c>
      <c r="D15" s="121" t="s">
        <v>84</v>
      </c>
      <c r="E15" s="86"/>
      <c r="F15" s="86">
        <v>3000000</v>
      </c>
      <c r="G15" s="102">
        <f t="shared" si="0"/>
        <v>14136987</v>
      </c>
      <c r="H15" s="120"/>
      <c r="I15" s="15"/>
      <c r="J15" s="97">
        <v>9</v>
      </c>
      <c r="K15" s="90" t="s">
        <v>273</v>
      </c>
      <c r="L15" s="55">
        <f>SUM(E21)</f>
        <v>1500500</v>
      </c>
      <c r="M15" s="15"/>
      <c r="N15" s="15"/>
      <c r="O15" s="15"/>
      <c r="P15" s="15"/>
    </row>
    <row r="16" spans="1:24">
      <c r="A16" s="138" t="s">
        <v>103</v>
      </c>
      <c r="B16" s="126" t="s">
        <v>22</v>
      </c>
      <c r="C16" s="108" t="s">
        <v>78</v>
      </c>
      <c r="D16" s="111" t="s">
        <v>24</v>
      </c>
      <c r="E16" s="86">
        <v>24157</v>
      </c>
      <c r="F16" s="86"/>
      <c r="G16" s="102">
        <f t="shared" si="0"/>
        <v>14112830</v>
      </c>
      <c r="H16" s="120"/>
      <c r="I16" s="15"/>
      <c r="K16" s="98" t="s">
        <v>48</v>
      </c>
      <c r="L16" s="57">
        <f>SUM(L8:L15)</f>
        <v>18847888</v>
      </c>
      <c r="M16" s="15"/>
      <c r="N16" s="15"/>
      <c r="O16" s="15"/>
      <c r="P16" s="15"/>
    </row>
    <row r="17" spans="1:16">
      <c r="A17" s="138" t="s">
        <v>112</v>
      </c>
      <c r="B17" s="137" t="s">
        <v>104</v>
      </c>
      <c r="C17" s="136" t="s">
        <v>114</v>
      </c>
      <c r="D17" s="110" t="s">
        <v>83</v>
      </c>
      <c r="E17" s="86"/>
      <c r="F17" s="86">
        <v>484212</v>
      </c>
      <c r="G17" s="102">
        <f t="shared" si="0"/>
        <v>14597042</v>
      </c>
      <c r="H17" s="120"/>
      <c r="I17" s="15"/>
      <c r="J17" s="34"/>
      <c r="K17" s="90"/>
      <c r="M17" s="15"/>
      <c r="N17" s="15"/>
      <c r="O17" s="15"/>
      <c r="P17" s="15"/>
    </row>
    <row r="18" spans="1:16">
      <c r="A18" s="138" t="s">
        <v>113</v>
      </c>
      <c r="B18" s="137" t="s">
        <v>89</v>
      </c>
      <c r="C18" s="136" t="s">
        <v>90</v>
      </c>
      <c r="D18" s="111" t="s">
        <v>25</v>
      </c>
      <c r="E18" s="86">
        <v>25000</v>
      </c>
      <c r="F18" s="86"/>
      <c r="G18" s="102">
        <f t="shared" si="0"/>
        <v>14572042</v>
      </c>
      <c r="H18" s="120"/>
      <c r="I18" s="15"/>
      <c r="J18" s="90"/>
      <c r="M18" s="15"/>
      <c r="N18" s="15"/>
      <c r="O18" s="15"/>
      <c r="P18" s="15"/>
    </row>
    <row r="19" spans="1:16">
      <c r="A19" s="138" t="s">
        <v>113</v>
      </c>
      <c r="B19" s="137" t="s">
        <v>85</v>
      </c>
      <c r="C19" s="109" t="s">
        <v>81</v>
      </c>
      <c r="D19" s="112" t="s">
        <v>79</v>
      </c>
      <c r="E19" s="146">
        <v>120</v>
      </c>
      <c r="F19" s="146"/>
      <c r="G19" s="102">
        <f t="shared" si="0"/>
        <v>14571922</v>
      </c>
      <c r="H19" s="120"/>
      <c r="I19" s="15"/>
      <c r="J19" s="90"/>
      <c r="K19" s="90"/>
      <c r="L19" s="15"/>
      <c r="M19" s="15"/>
      <c r="N19" s="15"/>
      <c r="O19" s="15"/>
      <c r="P19" s="15"/>
    </row>
    <row r="20" spans="1:16">
      <c r="A20" s="130" t="s">
        <v>122</v>
      </c>
      <c r="B20" s="131" t="s">
        <v>123</v>
      </c>
      <c r="C20" s="109" t="s">
        <v>124</v>
      </c>
      <c r="D20" s="150" t="s">
        <v>199</v>
      </c>
      <c r="E20" s="35"/>
      <c r="F20" s="146">
        <v>2372</v>
      </c>
      <c r="G20" s="102">
        <f t="shared" si="0"/>
        <v>14574294</v>
      </c>
      <c r="H20" s="120"/>
      <c r="I20" s="15"/>
      <c r="J20" s="90" t="s">
        <v>77</v>
      </c>
      <c r="K20" s="90"/>
      <c r="L20" s="15"/>
      <c r="M20" s="15"/>
      <c r="N20" s="15"/>
      <c r="O20" s="15"/>
      <c r="P20" s="15"/>
    </row>
    <row r="21" spans="1:16">
      <c r="A21" s="130" t="s">
        <v>125</v>
      </c>
      <c r="B21" s="131" t="s">
        <v>126</v>
      </c>
      <c r="C21" s="109" t="s">
        <v>127</v>
      </c>
      <c r="D21" s="148" t="s">
        <v>272</v>
      </c>
      <c r="E21" s="146">
        <v>1500500</v>
      </c>
      <c r="F21" s="146"/>
      <c r="G21" s="102">
        <f t="shared" si="0"/>
        <v>13073794</v>
      </c>
      <c r="H21" s="120"/>
      <c r="I21" s="15"/>
      <c r="J21" s="99">
        <v>1</v>
      </c>
      <c r="K21" s="90" t="s">
        <v>50</v>
      </c>
      <c r="L21" s="54">
        <f>SUM(F11,F15,F17,F22,F23,F24,F26,F29,F30,F32,F33,F35,F36,F37,F40,F41,F42,F45,F46,F48,F49,F55,F57,F59,F61,F64,F67,F68,F69)</f>
        <v>14797676</v>
      </c>
      <c r="M21" s="15"/>
      <c r="N21" s="15"/>
      <c r="O21" s="15"/>
      <c r="P21" s="15"/>
    </row>
    <row r="22" spans="1:16">
      <c r="A22" s="130" t="s">
        <v>125</v>
      </c>
      <c r="B22" s="131" t="s">
        <v>128</v>
      </c>
      <c r="C22" s="109" t="s">
        <v>129</v>
      </c>
      <c r="D22" s="110" t="s">
        <v>130</v>
      </c>
      <c r="E22" s="146"/>
      <c r="F22" s="146">
        <v>450000</v>
      </c>
      <c r="G22" s="102">
        <f t="shared" si="0"/>
        <v>13523794</v>
      </c>
      <c r="H22" s="120"/>
      <c r="I22" s="15"/>
      <c r="J22" s="100">
        <v>2</v>
      </c>
      <c r="K22" s="90" t="s">
        <v>51</v>
      </c>
      <c r="L22" s="54">
        <f>SUM(F12)</f>
        <v>200000</v>
      </c>
      <c r="M22" s="15"/>
      <c r="N22" s="15"/>
      <c r="O22" s="15"/>
      <c r="P22" s="15"/>
    </row>
    <row r="23" spans="1:16">
      <c r="A23" s="130" t="s">
        <v>131</v>
      </c>
      <c r="B23" s="131" t="s">
        <v>128</v>
      </c>
      <c r="C23" s="109" t="s">
        <v>132</v>
      </c>
      <c r="D23" s="110" t="s">
        <v>133</v>
      </c>
      <c r="E23" s="146"/>
      <c r="F23" s="146">
        <v>150000</v>
      </c>
      <c r="G23" s="102">
        <f t="shared" si="0"/>
        <v>13673794</v>
      </c>
      <c r="H23" s="120"/>
      <c r="I23" s="15"/>
      <c r="J23" s="101">
        <v>3</v>
      </c>
      <c r="K23" s="90" t="s">
        <v>49</v>
      </c>
      <c r="L23" s="54">
        <f>SUM(F28,F34,F43,F50,F51,F52,F53,F54,F56,F60,F62,F66,F71,F73,F77,F95,F103,F104,F107,F84)</f>
        <v>6502049</v>
      </c>
      <c r="M23" s="15"/>
      <c r="N23" s="15"/>
      <c r="O23" s="15"/>
      <c r="P23" s="15"/>
    </row>
    <row r="24" spans="1:16">
      <c r="A24" s="130" t="s">
        <v>134</v>
      </c>
      <c r="B24" s="131" t="s">
        <v>135</v>
      </c>
      <c r="C24" s="109" t="s">
        <v>136</v>
      </c>
      <c r="D24" s="110" t="s">
        <v>137</v>
      </c>
      <c r="E24" s="146"/>
      <c r="F24" s="146">
        <v>135230</v>
      </c>
      <c r="G24" s="102">
        <f t="shared" si="0"/>
        <v>13809024</v>
      </c>
      <c r="H24" s="120"/>
      <c r="I24" s="15"/>
      <c r="J24" s="153">
        <v>4</v>
      </c>
      <c r="K24" s="90" t="s">
        <v>274</v>
      </c>
      <c r="L24" s="55">
        <f>SUM(F74,F75)</f>
        <v>46241652</v>
      </c>
      <c r="M24" s="15"/>
      <c r="N24" s="15"/>
      <c r="O24" s="15"/>
      <c r="P24" s="15"/>
    </row>
    <row r="25" spans="1:16">
      <c r="A25" s="130" t="s">
        <v>138</v>
      </c>
      <c r="B25" s="131" t="s">
        <v>139</v>
      </c>
      <c r="C25" s="109" t="s">
        <v>90</v>
      </c>
      <c r="D25" s="111" t="s">
        <v>25</v>
      </c>
      <c r="E25" s="146">
        <v>394725</v>
      </c>
      <c r="F25" s="146"/>
      <c r="G25" s="102">
        <f t="shared" si="0"/>
        <v>13414299</v>
      </c>
      <c r="H25" s="120"/>
      <c r="I25" s="15"/>
      <c r="J25" s="149">
        <v>5</v>
      </c>
      <c r="K25" s="90" t="s">
        <v>275</v>
      </c>
      <c r="L25" s="154">
        <f>SUM(F20,F65,F93,F108,F113,F120)</f>
        <v>498803</v>
      </c>
      <c r="M25" s="15"/>
      <c r="N25" s="15"/>
      <c r="O25" s="15"/>
      <c r="P25" s="15"/>
    </row>
    <row r="26" spans="1:16">
      <c r="A26" s="130" t="s">
        <v>138</v>
      </c>
      <c r="B26" s="131" t="s">
        <v>128</v>
      </c>
      <c r="C26" s="109" t="s">
        <v>140</v>
      </c>
      <c r="D26" s="110" t="s">
        <v>130</v>
      </c>
      <c r="E26" s="146"/>
      <c r="F26" s="146">
        <v>450000</v>
      </c>
      <c r="G26" s="102">
        <f t="shared" si="0"/>
        <v>13864299</v>
      </c>
      <c r="H26" s="120"/>
      <c r="I26" s="15"/>
      <c r="L26" s="54"/>
      <c r="M26" s="15"/>
      <c r="N26" s="15"/>
      <c r="O26" s="15"/>
      <c r="P26" s="15"/>
    </row>
    <row r="27" spans="1:16">
      <c r="A27" s="130" t="s">
        <v>141</v>
      </c>
      <c r="B27" s="126" t="s">
        <v>22</v>
      </c>
      <c r="C27" s="108" t="s">
        <v>78</v>
      </c>
      <c r="D27" s="111" t="s">
        <v>24</v>
      </c>
      <c r="E27" s="146">
        <v>24531</v>
      </c>
      <c r="F27" s="146"/>
      <c r="G27" s="102">
        <f t="shared" si="0"/>
        <v>13839768</v>
      </c>
      <c r="H27" s="120"/>
      <c r="I27" s="15"/>
      <c r="J27" s="90"/>
      <c r="K27" s="127" t="s">
        <v>48</v>
      </c>
      <c r="L27" s="54">
        <f>SUM(L21:L26)</f>
        <v>68240180</v>
      </c>
      <c r="M27" s="15"/>
      <c r="N27" s="15"/>
      <c r="O27" s="15"/>
      <c r="P27" s="15"/>
    </row>
    <row r="28" spans="1:16">
      <c r="A28" s="130" t="s">
        <v>142</v>
      </c>
      <c r="B28" s="131" t="s">
        <v>135</v>
      </c>
      <c r="C28" s="109" t="s">
        <v>143</v>
      </c>
      <c r="D28" s="101" t="s">
        <v>49</v>
      </c>
      <c r="E28" s="146"/>
      <c r="F28" s="146">
        <v>244485</v>
      </c>
      <c r="G28" s="102">
        <f t="shared" si="0"/>
        <v>14084253</v>
      </c>
      <c r="H28" s="120"/>
      <c r="I28" s="15"/>
      <c r="J28" s="15"/>
      <c r="K28" s="15"/>
      <c r="L28" s="54">
        <f>F121-L27</f>
        <v>0</v>
      </c>
      <c r="M28" s="15"/>
      <c r="N28" s="15"/>
      <c r="O28" s="15"/>
      <c r="P28" s="15"/>
    </row>
    <row r="29" spans="1:16">
      <c r="A29" s="130" t="s">
        <v>142</v>
      </c>
      <c r="B29" s="131" t="s">
        <v>135</v>
      </c>
      <c r="C29" s="109" t="s">
        <v>143</v>
      </c>
      <c r="D29" s="110" t="s">
        <v>145</v>
      </c>
      <c r="E29" s="146"/>
      <c r="F29" s="146">
        <v>244537</v>
      </c>
      <c r="G29" s="102">
        <f t="shared" si="0"/>
        <v>14328790</v>
      </c>
      <c r="H29" s="120"/>
      <c r="I29" s="15"/>
      <c r="J29" s="15"/>
      <c r="K29" s="15"/>
      <c r="L29" s="15"/>
      <c r="M29" s="15"/>
      <c r="N29" s="15"/>
      <c r="O29" s="15"/>
      <c r="P29" s="15"/>
    </row>
    <row r="30" spans="1:16">
      <c r="A30" s="130" t="s">
        <v>142</v>
      </c>
      <c r="B30" s="131" t="s">
        <v>135</v>
      </c>
      <c r="C30" s="109" t="s">
        <v>143</v>
      </c>
      <c r="D30" s="110" t="s">
        <v>185</v>
      </c>
      <c r="E30" s="146"/>
      <c r="F30" s="146">
        <v>680792</v>
      </c>
      <c r="G30" s="102">
        <f t="shared" si="0"/>
        <v>15009582</v>
      </c>
      <c r="H30" s="120"/>
      <c r="I30" s="15"/>
      <c r="J30" s="15"/>
      <c r="K30" s="15"/>
      <c r="L30" s="15"/>
      <c r="M30" s="15"/>
      <c r="N30" s="15"/>
      <c r="O30" s="15"/>
      <c r="P30" s="15"/>
    </row>
    <row r="31" spans="1:16">
      <c r="A31" s="130" t="s">
        <v>147</v>
      </c>
      <c r="B31" s="137" t="s">
        <v>85</v>
      </c>
      <c r="C31" s="109" t="s">
        <v>81</v>
      </c>
      <c r="D31" s="112" t="s">
        <v>79</v>
      </c>
      <c r="E31" s="146">
        <v>180</v>
      </c>
      <c r="F31" s="146"/>
      <c r="G31" s="102">
        <f t="shared" si="0"/>
        <v>15009402</v>
      </c>
      <c r="H31" s="120"/>
      <c r="I31" s="15"/>
      <c r="J31" s="15"/>
      <c r="K31" s="15"/>
      <c r="L31" s="15"/>
      <c r="M31" s="15"/>
      <c r="N31" s="15"/>
      <c r="O31" s="15"/>
      <c r="P31" s="15"/>
    </row>
    <row r="32" spans="1:16">
      <c r="A32" s="130" t="s">
        <v>148</v>
      </c>
      <c r="B32" s="131" t="s">
        <v>126</v>
      </c>
      <c r="C32" s="109" t="s">
        <v>149</v>
      </c>
      <c r="D32" s="110" t="s">
        <v>145</v>
      </c>
      <c r="E32" s="146"/>
      <c r="F32" s="146">
        <v>300000</v>
      </c>
      <c r="G32" s="102">
        <f t="shared" si="0"/>
        <v>15309402</v>
      </c>
      <c r="H32" s="120"/>
      <c r="I32" s="15"/>
      <c r="J32" s="15"/>
      <c r="K32" s="15"/>
      <c r="L32" s="15"/>
      <c r="M32" s="15"/>
      <c r="N32" s="15"/>
      <c r="O32" s="15"/>
      <c r="P32" s="15"/>
    </row>
    <row r="33" spans="1:16">
      <c r="A33" s="130" t="s">
        <v>148</v>
      </c>
      <c r="B33" s="131" t="s">
        <v>128</v>
      </c>
      <c r="C33" s="109" t="s">
        <v>150</v>
      </c>
      <c r="D33" s="110" t="s">
        <v>83</v>
      </c>
      <c r="E33" s="146"/>
      <c r="F33" s="146">
        <v>450000</v>
      </c>
      <c r="G33" s="102">
        <f t="shared" si="0"/>
        <v>15759402</v>
      </c>
      <c r="H33" s="120"/>
      <c r="I33" s="15"/>
      <c r="J33" s="15"/>
      <c r="K33" s="15"/>
      <c r="L33" s="15"/>
      <c r="M33" s="15"/>
      <c r="N33" s="15"/>
      <c r="O33" s="15"/>
      <c r="P33" s="15"/>
    </row>
    <row r="34" spans="1:16">
      <c r="A34" s="130" t="s">
        <v>151</v>
      </c>
      <c r="B34" s="131" t="s">
        <v>135</v>
      </c>
      <c r="C34" s="109" t="s">
        <v>184</v>
      </c>
      <c r="D34" s="101" t="s">
        <v>49</v>
      </c>
      <c r="E34" s="146"/>
      <c r="F34" s="146">
        <f>281720-140000</f>
        <v>141720</v>
      </c>
      <c r="G34" s="102">
        <f t="shared" si="0"/>
        <v>15901122</v>
      </c>
      <c r="H34" s="120"/>
      <c r="I34" s="15"/>
      <c r="J34" s="15"/>
      <c r="K34" s="15"/>
      <c r="L34" s="15"/>
      <c r="M34" s="15"/>
      <c r="N34" s="15"/>
      <c r="O34" s="15"/>
      <c r="P34" s="15"/>
    </row>
    <row r="35" spans="1:16">
      <c r="A35" s="130" t="s">
        <v>151</v>
      </c>
      <c r="B35" s="131" t="s">
        <v>135</v>
      </c>
      <c r="C35" s="109" t="s">
        <v>184</v>
      </c>
      <c r="D35" s="110" t="s">
        <v>133</v>
      </c>
      <c r="E35" s="146"/>
      <c r="F35" s="146">
        <v>140000</v>
      </c>
      <c r="G35" s="102">
        <f t="shared" si="0"/>
        <v>16041122</v>
      </c>
      <c r="H35" s="120"/>
      <c r="I35" s="15"/>
      <c r="J35" s="15"/>
      <c r="K35" s="15"/>
      <c r="L35" s="15"/>
      <c r="M35" s="15"/>
      <c r="N35" s="15"/>
      <c r="O35" s="15"/>
      <c r="P35" s="15"/>
    </row>
    <row r="36" spans="1:16">
      <c r="A36" s="130" t="s">
        <v>152</v>
      </c>
      <c r="B36" s="131" t="s">
        <v>128</v>
      </c>
      <c r="C36" s="109" t="s">
        <v>153</v>
      </c>
      <c r="D36" s="110" t="s">
        <v>83</v>
      </c>
      <c r="E36" s="146"/>
      <c r="F36" s="146">
        <v>450000</v>
      </c>
      <c r="G36" s="102">
        <f t="shared" si="0"/>
        <v>16491122</v>
      </c>
      <c r="H36" s="120"/>
      <c r="I36" s="15"/>
      <c r="J36" s="15"/>
      <c r="K36" s="15"/>
      <c r="L36" s="15"/>
      <c r="M36" s="15"/>
      <c r="N36" s="15"/>
      <c r="O36" s="15"/>
      <c r="P36" s="15"/>
    </row>
    <row r="37" spans="1:16">
      <c r="A37" s="130" t="s">
        <v>152</v>
      </c>
      <c r="B37" s="131" t="s">
        <v>128</v>
      </c>
      <c r="C37" s="109" t="s">
        <v>153</v>
      </c>
      <c r="D37" s="110" t="s">
        <v>133</v>
      </c>
      <c r="E37" s="146"/>
      <c r="F37" s="146">
        <v>150000</v>
      </c>
      <c r="G37" s="102">
        <f t="shared" si="0"/>
        <v>16641122</v>
      </c>
      <c r="H37" s="120"/>
      <c r="I37" s="15"/>
      <c r="J37" s="15"/>
      <c r="K37" s="15"/>
      <c r="L37" s="15"/>
      <c r="M37" s="15"/>
      <c r="N37" s="15"/>
      <c r="O37" s="15"/>
      <c r="P37" s="15"/>
    </row>
    <row r="38" spans="1:16">
      <c r="A38" s="130" t="s">
        <v>154</v>
      </c>
      <c r="B38" s="131" t="s">
        <v>155</v>
      </c>
      <c r="C38" s="136" t="s">
        <v>156</v>
      </c>
      <c r="D38" s="141" t="s">
        <v>157</v>
      </c>
      <c r="E38" s="146">
        <v>4326300</v>
      </c>
      <c r="F38" s="146"/>
      <c r="G38" s="102">
        <f t="shared" si="0"/>
        <v>12314822</v>
      </c>
      <c r="H38" s="120"/>
      <c r="I38" s="15"/>
      <c r="J38" s="15"/>
      <c r="K38" s="15"/>
      <c r="L38" s="15"/>
      <c r="M38" s="15"/>
      <c r="N38" s="15"/>
      <c r="O38" s="15"/>
      <c r="P38" s="15"/>
    </row>
    <row r="39" spans="1:16">
      <c r="A39" s="130" t="s">
        <v>154</v>
      </c>
      <c r="B39" s="131" t="s">
        <v>155</v>
      </c>
      <c r="C39" s="136" t="s">
        <v>156</v>
      </c>
      <c r="D39" s="141" t="s">
        <v>157</v>
      </c>
      <c r="E39" s="146">
        <v>48957</v>
      </c>
      <c r="F39" s="146"/>
      <c r="G39" s="102">
        <f t="shared" si="0"/>
        <v>12265865</v>
      </c>
      <c r="H39" s="120"/>
      <c r="I39" s="15"/>
      <c r="J39" s="15"/>
      <c r="K39" s="15"/>
      <c r="L39" s="15"/>
      <c r="M39" s="15"/>
      <c r="N39" s="15"/>
      <c r="O39" s="15"/>
      <c r="P39" s="15"/>
    </row>
    <row r="40" spans="1:16">
      <c r="A40" s="130" t="s">
        <v>158</v>
      </c>
      <c r="B40" s="131" t="s">
        <v>135</v>
      </c>
      <c r="C40" s="109" t="s">
        <v>159</v>
      </c>
      <c r="D40" s="110" t="s">
        <v>133</v>
      </c>
      <c r="E40" s="146"/>
      <c r="F40" s="146">
        <v>70405</v>
      </c>
      <c r="G40" s="102">
        <f t="shared" si="0"/>
        <v>12336270</v>
      </c>
      <c r="H40" s="120"/>
      <c r="I40" s="15"/>
      <c r="J40" s="15"/>
      <c r="K40" s="15"/>
      <c r="L40" s="15"/>
      <c r="M40" s="15"/>
      <c r="N40" s="15"/>
      <c r="O40" s="15"/>
      <c r="P40" s="15"/>
    </row>
    <row r="41" spans="1:16">
      <c r="A41" s="130" t="s">
        <v>158</v>
      </c>
      <c r="B41" s="131" t="s">
        <v>135</v>
      </c>
      <c r="C41" s="109" t="s">
        <v>159</v>
      </c>
      <c r="D41" s="110" t="s">
        <v>133</v>
      </c>
      <c r="E41" s="146"/>
      <c r="F41" s="146">
        <v>281700</v>
      </c>
      <c r="G41" s="102">
        <f t="shared" si="0"/>
        <v>12617970</v>
      </c>
      <c r="H41" s="120"/>
      <c r="I41" s="15"/>
      <c r="J41" s="15"/>
      <c r="K41" s="15"/>
      <c r="L41" s="15"/>
      <c r="M41" s="15"/>
      <c r="N41" s="15"/>
      <c r="O41" s="15"/>
      <c r="P41" s="15"/>
    </row>
    <row r="42" spans="1:16">
      <c r="A42" s="130" t="s">
        <v>158</v>
      </c>
      <c r="B42" s="131" t="s">
        <v>135</v>
      </c>
      <c r="C42" s="109" t="s">
        <v>159</v>
      </c>
      <c r="D42" s="110" t="s">
        <v>133</v>
      </c>
      <c r="E42" s="146"/>
      <c r="F42" s="146">
        <v>281620</v>
      </c>
      <c r="G42" s="102">
        <f t="shared" si="0"/>
        <v>12899590</v>
      </c>
      <c r="H42" s="120"/>
      <c r="I42" s="15"/>
      <c r="J42" s="15"/>
      <c r="K42" s="15"/>
      <c r="L42" s="15"/>
      <c r="M42" s="15"/>
      <c r="N42" s="15"/>
      <c r="O42" s="15"/>
      <c r="P42" s="15"/>
    </row>
    <row r="43" spans="1:16">
      <c r="A43" s="130" t="s">
        <v>158</v>
      </c>
      <c r="B43" s="131" t="s">
        <v>135</v>
      </c>
      <c r="C43" s="109" t="s">
        <v>159</v>
      </c>
      <c r="D43" s="101" t="s">
        <v>160</v>
      </c>
      <c r="E43" s="146"/>
      <c r="F43" s="146">
        <v>1126960</v>
      </c>
      <c r="G43" s="102">
        <f t="shared" si="0"/>
        <v>14026550</v>
      </c>
      <c r="H43" s="120"/>
      <c r="I43" s="15"/>
      <c r="J43" s="15"/>
      <c r="K43" s="15"/>
      <c r="L43" s="15"/>
      <c r="M43" s="15"/>
      <c r="N43" s="15"/>
      <c r="O43" s="15"/>
      <c r="P43" s="15"/>
    </row>
    <row r="44" spans="1:16">
      <c r="A44" s="130" t="s">
        <v>161</v>
      </c>
      <c r="B44" s="126" t="s">
        <v>22</v>
      </c>
      <c r="C44" s="108" t="s">
        <v>78</v>
      </c>
      <c r="D44" s="111" t="s">
        <v>24</v>
      </c>
      <c r="E44" s="146">
        <v>23858</v>
      </c>
      <c r="F44" s="146"/>
      <c r="G44" s="102">
        <f t="shared" si="0"/>
        <v>14002692</v>
      </c>
      <c r="H44" s="120"/>
      <c r="I44" s="15"/>
      <c r="J44" s="15"/>
      <c r="K44" s="15"/>
      <c r="L44" s="15"/>
      <c r="M44" s="15"/>
      <c r="N44" s="15"/>
      <c r="O44" s="15"/>
      <c r="P44" s="15"/>
    </row>
    <row r="45" spans="1:16">
      <c r="A45" s="130" t="s">
        <v>162</v>
      </c>
      <c r="B45" s="131" t="s">
        <v>135</v>
      </c>
      <c r="C45" s="109" t="s">
        <v>146</v>
      </c>
      <c r="D45" s="110" t="s">
        <v>144</v>
      </c>
      <c r="E45" s="146"/>
      <c r="F45" s="146">
        <v>691850</v>
      </c>
      <c r="G45" s="102">
        <f t="shared" si="0"/>
        <v>14694542</v>
      </c>
      <c r="H45" s="120"/>
      <c r="I45" s="15"/>
      <c r="J45" s="15"/>
      <c r="K45" s="15"/>
      <c r="L45" s="15"/>
      <c r="M45" s="15"/>
      <c r="N45" s="15"/>
      <c r="O45" s="15"/>
      <c r="P45" s="15"/>
    </row>
    <row r="46" spans="1:16">
      <c r="A46" s="132" t="s">
        <v>163</v>
      </c>
      <c r="B46" s="133" t="s">
        <v>128</v>
      </c>
      <c r="C46" s="88" t="s">
        <v>164</v>
      </c>
      <c r="D46" s="110" t="s">
        <v>133</v>
      </c>
      <c r="E46" s="86"/>
      <c r="F46" s="146">
        <v>150000</v>
      </c>
      <c r="G46" s="102">
        <f t="shared" si="0"/>
        <v>14844542</v>
      </c>
      <c r="H46" s="120"/>
      <c r="I46" s="15"/>
      <c r="J46" s="15"/>
      <c r="K46" s="15"/>
      <c r="L46" s="15"/>
      <c r="M46" s="15"/>
      <c r="N46" s="15"/>
      <c r="O46" s="15"/>
      <c r="P46" s="15"/>
    </row>
    <row r="47" spans="1:16">
      <c r="A47" s="132" t="s">
        <v>165</v>
      </c>
      <c r="B47" s="133" t="s">
        <v>166</v>
      </c>
      <c r="C47" s="109" t="s">
        <v>81</v>
      </c>
      <c r="D47" s="112" t="s">
        <v>79</v>
      </c>
      <c r="E47" s="86">
        <v>300</v>
      </c>
      <c r="F47" s="86"/>
      <c r="G47" s="102">
        <f t="shared" si="0"/>
        <v>14844242</v>
      </c>
      <c r="H47" s="120"/>
      <c r="I47" s="15"/>
      <c r="J47" s="15"/>
      <c r="K47" s="15"/>
      <c r="L47" s="15"/>
      <c r="M47" s="15"/>
      <c r="N47" s="15"/>
      <c r="O47" s="15"/>
      <c r="P47" s="15"/>
    </row>
    <row r="48" spans="1:16">
      <c r="A48" s="132" t="s">
        <v>168</v>
      </c>
      <c r="B48" s="133" t="s">
        <v>128</v>
      </c>
      <c r="C48" s="88" t="s">
        <v>169</v>
      </c>
      <c r="D48" s="110" t="s">
        <v>133</v>
      </c>
      <c r="E48" s="86"/>
      <c r="F48" s="86">
        <v>150000</v>
      </c>
      <c r="G48" s="102">
        <f t="shared" si="0"/>
        <v>14994242</v>
      </c>
      <c r="H48" s="120"/>
      <c r="I48" s="15"/>
      <c r="J48" s="15"/>
      <c r="K48" s="15"/>
      <c r="L48" s="15"/>
      <c r="M48" s="15"/>
      <c r="N48" s="15"/>
      <c r="O48" s="15"/>
      <c r="P48" s="15"/>
    </row>
    <row r="49" spans="1:16">
      <c r="A49" s="132" t="s">
        <v>168</v>
      </c>
      <c r="B49" s="133" t="s">
        <v>126</v>
      </c>
      <c r="C49" s="88" t="s">
        <v>150</v>
      </c>
      <c r="D49" s="110" t="s">
        <v>133</v>
      </c>
      <c r="E49" s="86"/>
      <c r="F49" s="86">
        <v>150000</v>
      </c>
      <c r="G49" s="102">
        <f t="shared" si="0"/>
        <v>15144242</v>
      </c>
      <c r="H49" s="120"/>
      <c r="I49" s="15"/>
      <c r="J49" s="15"/>
      <c r="K49" s="15"/>
      <c r="L49" s="15"/>
      <c r="M49" s="15"/>
      <c r="N49" s="15"/>
      <c r="O49" s="15"/>
      <c r="P49" s="15"/>
    </row>
    <row r="50" spans="1:16">
      <c r="A50" s="132" t="s">
        <v>170</v>
      </c>
      <c r="B50" s="133" t="s">
        <v>128</v>
      </c>
      <c r="C50" s="88" t="s">
        <v>164</v>
      </c>
      <c r="D50" s="142" t="s">
        <v>167</v>
      </c>
      <c r="E50" s="86"/>
      <c r="F50" s="86">
        <v>300000</v>
      </c>
      <c r="G50" s="102">
        <f t="shared" si="0"/>
        <v>15444242</v>
      </c>
      <c r="H50" s="120"/>
      <c r="I50" s="15"/>
      <c r="J50" s="15"/>
      <c r="K50" s="15"/>
      <c r="L50" s="15"/>
      <c r="M50" s="15"/>
      <c r="N50" s="15"/>
      <c r="O50" s="15"/>
      <c r="P50" s="15"/>
    </row>
    <row r="51" spans="1:16">
      <c r="A51" s="132" t="s">
        <v>171</v>
      </c>
      <c r="B51" s="133" t="s">
        <v>128</v>
      </c>
      <c r="C51" s="88" t="s">
        <v>172</v>
      </c>
      <c r="D51" s="142" t="s">
        <v>167</v>
      </c>
      <c r="E51" s="86"/>
      <c r="F51" s="86">
        <v>300000</v>
      </c>
      <c r="G51" s="102">
        <f t="shared" si="0"/>
        <v>15744242</v>
      </c>
      <c r="H51" s="120"/>
      <c r="I51" s="15"/>
      <c r="J51" s="15"/>
      <c r="K51" s="15"/>
      <c r="L51" s="15"/>
      <c r="M51" s="15"/>
      <c r="N51" s="15"/>
      <c r="O51" s="15"/>
      <c r="P51" s="15"/>
    </row>
    <row r="52" spans="1:16">
      <c r="A52" s="132" t="s">
        <v>173</v>
      </c>
      <c r="B52" s="133" t="s">
        <v>128</v>
      </c>
      <c r="C52" s="88" t="s">
        <v>174</v>
      </c>
      <c r="D52" s="142" t="s">
        <v>167</v>
      </c>
      <c r="E52" s="86"/>
      <c r="F52" s="86">
        <v>450000</v>
      </c>
      <c r="G52" s="102">
        <f t="shared" si="0"/>
        <v>16194242</v>
      </c>
      <c r="H52" s="120"/>
      <c r="I52" s="15"/>
      <c r="J52" s="15"/>
      <c r="K52" s="15"/>
      <c r="L52" s="15"/>
      <c r="M52" s="15"/>
      <c r="N52" s="15"/>
      <c r="O52" s="15"/>
      <c r="P52" s="15"/>
    </row>
    <row r="53" spans="1:16">
      <c r="A53" s="132" t="s">
        <v>175</v>
      </c>
      <c r="B53" s="134" t="s">
        <v>128</v>
      </c>
      <c r="C53" s="88" t="s">
        <v>153</v>
      </c>
      <c r="D53" s="142" t="s">
        <v>167</v>
      </c>
      <c r="E53" s="86"/>
      <c r="F53" s="86">
        <v>300000</v>
      </c>
      <c r="G53" s="102">
        <f t="shared" si="0"/>
        <v>16494242</v>
      </c>
      <c r="H53" s="120"/>
      <c r="I53" s="15"/>
      <c r="J53" s="15"/>
      <c r="K53" s="15"/>
      <c r="L53" s="15"/>
      <c r="M53" s="15"/>
      <c r="N53" s="15"/>
      <c r="O53" s="15"/>
      <c r="P53" s="15"/>
    </row>
    <row r="54" spans="1:16">
      <c r="A54" s="132" t="s">
        <v>177</v>
      </c>
      <c r="B54" s="134" t="s">
        <v>128</v>
      </c>
      <c r="C54" s="108" t="s">
        <v>176</v>
      </c>
      <c r="D54" s="142" t="s">
        <v>167</v>
      </c>
      <c r="E54" s="86"/>
      <c r="F54" s="86">
        <v>300000</v>
      </c>
      <c r="G54" s="102">
        <f t="shared" si="0"/>
        <v>16794242</v>
      </c>
      <c r="H54" s="120"/>
      <c r="I54" s="15"/>
      <c r="J54" s="15"/>
      <c r="K54" s="15"/>
      <c r="L54" s="15"/>
      <c r="M54" s="15"/>
      <c r="N54" s="47"/>
      <c r="O54" s="15"/>
      <c r="P54" s="15"/>
    </row>
    <row r="55" spans="1:16">
      <c r="A55" s="132" t="s">
        <v>177</v>
      </c>
      <c r="B55" s="134" t="s">
        <v>128</v>
      </c>
      <c r="C55" s="108" t="s">
        <v>176</v>
      </c>
      <c r="D55" s="110" t="s">
        <v>133</v>
      </c>
      <c r="E55" s="86"/>
      <c r="F55" s="86">
        <v>75000</v>
      </c>
      <c r="G55" s="102">
        <f t="shared" si="0"/>
        <v>16869242</v>
      </c>
      <c r="H55" s="120"/>
      <c r="I55" s="15"/>
      <c r="J55" s="48"/>
      <c r="K55" s="48"/>
      <c r="L55" s="48"/>
      <c r="M55" s="48"/>
      <c r="N55" s="23"/>
      <c r="O55" s="15"/>
      <c r="P55" s="15"/>
    </row>
    <row r="56" spans="1:16">
      <c r="A56" s="132" t="s">
        <v>178</v>
      </c>
      <c r="B56" s="134" t="s">
        <v>128</v>
      </c>
      <c r="C56" s="108" t="s">
        <v>179</v>
      </c>
      <c r="D56" s="142" t="s">
        <v>167</v>
      </c>
      <c r="E56" s="86"/>
      <c r="F56" s="86">
        <v>300000</v>
      </c>
      <c r="G56" s="102">
        <f t="shared" si="0"/>
        <v>17169242</v>
      </c>
      <c r="H56" s="120"/>
      <c r="I56" s="15"/>
      <c r="J56" s="48"/>
      <c r="K56" s="48"/>
      <c r="L56" s="48"/>
      <c r="M56" s="48"/>
      <c r="N56" s="24"/>
      <c r="O56" s="15"/>
      <c r="P56" s="15"/>
    </row>
    <row r="57" spans="1:16">
      <c r="A57" s="132" t="s">
        <v>178</v>
      </c>
      <c r="B57" s="134" t="s">
        <v>128</v>
      </c>
      <c r="C57" s="108" t="s">
        <v>179</v>
      </c>
      <c r="D57" s="110" t="s">
        <v>133</v>
      </c>
      <c r="E57" s="86"/>
      <c r="F57" s="86">
        <v>150000</v>
      </c>
      <c r="G57" s="102">
        <f t="shared" si="0"/>
        <v>17319242</v>
      </c>
      <c r="H57" s="120"/>
      <c r="I57" s="15"/>
      <c r="J57" s="48"/>
      <c r="K57" s="48"/>
      <c r="L57" s="48"/>
      <c r="M57" s="48"/>
      <c r="N57" s="23"/>
      <c r="O57" s="15"/>
      <c r="P57" s="15"/>
    </row>
    <row r="58" spans="1:16">
      <c r="A58" s="132" t="s">
        <v>180</v>
      </c>
      <c r="B58" s="126" t="s">
        <v>22</v>
      </c>
      <c r="C58" s="108" t="s">
        <v>78</v>
      </c>
      <c r="D58" s="111" t="s">
        <v>24</v>
      </c>
      <c r="E58" s="86">
        <v>22842</v>
      </c>
      <c r="F58" s="86"/>
      <c r="G58" s="102">
        <f t="shared" si="0"/>
        <v>17296400</v>
      </c>
      <c r="H58" s="120"/>
      <c r="I58" s="15"/>
      <c r="J58" s="48"/>
      <c r="K58" s="48"/>
      <c r="L58" s="48"/>
      <c r="M58" s="48"/>
      <c r="N58" s="23"/>
      <c r="O58" s="15"/>
      <c r="P58" s="15"/>
    </row>
    <row r="59" spans="1:16">
      <c r="A59" s="132" t="s">
        <v>181</v>
      </c>
      <c r="B59" s="134" t="s">
        <v>128</v>
      </c>
      <c r="C59" s="108" t="s">
        <v>182</v>
      </c>
      <c r="D59" s="110" t="s">
        <v>133</v>
      </c>
      <c r="E59" s="86"/>
      <c r="F59" s="86">
        <v>150000</v>
      </c>
      <c r="G59" s="102">
        <f t="shared" si="0"/>
        <v>17446400</v>
      </c>
      <c r="H59" s="120"/>
      <c r="I59" s="15"/>
      <c r="J59" s="158"/>
      <c r="K59" s="158"/>
      <c r="L59" s="158"/>
      <c r="M59" s="158"/>
      <c r="N59" s="24"/>
      <c r="O59" s="15"/>
      <c r="P59" s="15"/>
    </row>
    <row r="60" spans="1:16">
      <c r="A60" s="132" t="s">
        <v>181</v>
      </c>
      <c r="B60" s="134" t="s">
        <v>128</v>
      </c>
      <c r="C60" s="108" t="s">
        <v>182</v>
      </c>
      <c r="D60" s="142" t="s">
        <v>167</v>
      </c>
      <c r="E60" s="86"/>
      <c r="F60" s="86">
        <v>300000</v>
      </c>
      <c r="G60" s="102">
        <f t="shared" si="0"/>
        <v>17746400</v>
      </c>
      <c r="H60" s="120"/>
      <c r="I60" s="15"/>
      <c r="J60" s="48"/>
      <c r="K60" s="48"/>
      <c r="L60" s="48"/>
      <c r="M60" s="48"/>
      <c r="N60" s="24"/>
      <c r="O60" s="15"/>
      <c r="P60" s="15"/>
    </row>
    <row r="61" spans="1:16">
      <c r="A61" s="132" t="s">
        <v>181</v>
      </c>
      <c r="B61" s="134" t="s">
        <v>128</v>
      </c>
      <c r="C61" s="108" t="s">
        <v>183</v>
      </c>
      <c r="D61" s="110" t="s">
        <v>133</v>
      </c>
      <c r="E61" s="86"/>
      <c r="F61" s="86">
        <v>150000</v>
      </c>
      <c r="G61" s="102">
        <f t="shared" si="0"/>
        <v>17896400</v>
      </c>
      <c r="H61" s="120"/>
      <c r="I61" s="15"/>
      <c r="J61" s="48"/>
      <c r="K61" s="48"/>
      <c r="L61" s="48"/>
      <c r="M61" s="48"/>
      <c r="N61" s="24"/>
      <c r="O61" s="15"/>
      <c r="P61" s="15"/>
    </row>
    <row r="62" spans="1:16">
      <c r="A62" s="132" t="s">
        <v>181</v>
      </c>
      <c r="B62" s="134" t="s">
        <v>128</v>
      </c>
      <c r="C62" s="109" t="s">
        <v>183</v>
      </c>
      <c r="D62" s="142" t="s">
        <v>167</v>
      </c>
      <c r="E62" s="86"/>
      <c r="F62" s="86">
        <v>300000</v>
      </c>
      <c r="G62" s="102">
        <f t="shared" si="0"/>
        <v>18196400</v>
      </c>
      <c r="H62" s="120"/>
      <c r="I62" s="15"/>
      <c r="J62" s="48"/>
      <c r="K62" s="48"/>
      <c r="L62" s="48"/>
      <c r="M62" s="48"/>
      <c r="N62" s="24"/>
      <c r="O62" s="15"/>
      <c r="P62" s="15"/>
    </row>
    <row r="63" spans="1:16">
      <c r="A63" s="135" t="s">
        <v>186</v>
      </c>
      <c r="B63" s="128" t="s">
        <v>187</v>
      </c>
      <c r="C63" s="136" t="s">
        <v>188</v>
      </c>
      <c r="D63" s="112" t="s">
        <v>79</v>
      </c>
      <c r="E63" s="86">
        <v>240</v>
      </c>
      <c r="F63" s="86"/>
      <c r="G63" s="102">
        <f t="shared" si="0"/>
        <v>18196160</v>
      </c>
      <c r="H63" s="120"/>
      <c r="I63" s="15"/>
      <c r="L63" s="49"/>
      <c r="M63" s="50"/>
      <c r="N63" s="24"/>
      <c r="O63" s="15"/>
      <c r="P63" s="15"/>
    </row>
    <row r="64" spans="1:16">
      <c r="A64" s="135" t="s">
        <v>189</v>
      </c>
      <c r="B64" s="128" t="s">
        <v>193</v>
      </c>
      <c r="C64" s="136" t="s">
        <v>196</v>
      </c>
      <c r="D64" s="110" t="s">
        <v>133</v>
      </c>
      <c r="E64" s="86"/>
      <c r="F64" s="86">
        <v>2000000</v>
      </c>
      <c r="G64" s="102">
        <f t="shared" si="0"/>
        <v>20196160</v>
      </c>
      <c r="H64" s="120"/>
      <c r="I64" s="15"/>
      <c r="L64" s="15"/>
      <c r="M64" s="26"/>
      <c r="N64" s="24"/>
    </row>
    <row r="65" spans="1:16">
      <c r="A65" s="135" t="s">
        <v>190</v>
      </c>
      <c r="B65" s="128" t="s">
        <v>123</v>
      </c>
      <c r="C65" s="109" t="s">
        <v>197</v>
      </c>
      <c r="D65" s="150" t="s">
        <v>199</v>
      </c>
      <c r="E65" s="89"/>
      <c r="F65" s="89">
        <v>4150</v>
      </c>
      <c r="G65" s="102">
        <f t="shared" si="0"/>
        <v>20200310</v>
      </c>
      <c r="H65" s="120"/>
      <c r="I65" s="15"/>
      <c r="J65" s="15"/>
      <c r="K65" s="15"/>
      <c r="L65" s="15"/>
      <c r="M65" s="15"/>
      <c r="N65" s="15"/>
      <c r="O65" s="15"/>
      <c r="P65" s="15"/>
    </row>
    <row r="66" spans="1:16">
      <c r="A66" s="135" t="s">
        <v>191</v>
      </c>
      <c r="B66" s="128" t="s">
        <v>194</v>
      </c>
      <c r="C66" s="109" t="s">
        <v>198</v>
      </c>
      <c r="D66" s="142" t="s">
        <v>167</v>
      </c>
      <c r="E66" s="89"/>
      <c r="F66" s="89">
        <v>150000</v>
      </c>
      <c r="G66" s="102">
        <f t="shared" si="0"/>
        <v>20350310</v>
      </c>
      <c r="H66" s="120"/>
      <c r="I66" s="15"/>
      <c r="J66" s="49"/>
      <c r="K66" s="49"/>
      <c r="L66" s="15"/>
      <c r="M66" s="15"/>
      <c r="N66" s="15"/>
      <c r="O66" s="15"/>
      <c r="P66" s="15"/>
    </row>
    <row r="67" spans="1:16">
      <c r="A67" s="135" t="s">
        <v>191</v>
      </c>
      <c r="B67" s="128" t="s">
        <v>194</v>
      </c>
      <c r="C67" s="136" t="s">
        <v>198</v>
      </c>
      <c r="D67" s="110" t="s">
        <v>145</v>
      </c>
      <c r="E67" s="89"/>
      <c r="F67" s="89">
        <v>300000</v>
      </c>
      <c r="G67" s="102">
        <f t="shared" si="0"/>
        <v>20650310</v>
      </c>
      <c r="H67" s="120"/>
      <c r="I67" s="15"/>
      <c r="J67" s="15"/>
      <c r="K67" s="15"/>
      <c r="L67" s="47"/>
      <c r="M67" s="15"/>
      <c r="N67" s="15"/>
      <c r="O67" s="15"/>
      <c r="P67" s="15"/>
    </row>
    <row r="68" spans="1:16">
      <c r="A68" s="135" t="s">
        <v>191</v>
      </c>
      <c r="B68" s="131" t="s">
        <v>194</v>
      </c>
      <c r="C68" s="109" t="s">
        <v>198</v>
      </c>
      <c r="D68" s="110" t="s">
        <v>133</v>
      </c>
      <c r="E68" s="89"/>
      <c r="F68" s="89">
        <v>100000</v>
      </c>
      <c r="G68" s="102">
        <f t="shared" si="0"/>
        <v>20750310</v>
      </c>
      <c r="H68" s="120"/>
      <c r="I68" s="15"/>
      <c r="J68" s="49"/>
      <c r="K68" s="15"/>
      <c r="L68" s="51"/>
      <c r="M68" s="52"/>
      <c r="N68" s="15"/>
      <c r="O68" s="15"/>
      <c r="P68" s="15"/>
    </row>
    <row r="69" spans="1:16">
      <c r="A69" s="135" t="s">
        <v>192</v>
      </c>
      <c r="B69" s="128" t="s">
        <v>193</v>
      </c>
      <c r="C69" s="136" t="s">
        <v>195</v>
      </c>
      <c r="D69" s="110" t="s">
        <v>133</v>
      </c>
      <c r="E69" s="89"/>
      <c r="F69" s="89">
        <v>134330</v>
      </c>
      <c r="G69" s="102">
        <f t="shared" ref="G69:G120" si="1">G68-E69+F69</f>
        <v>20884640</v>
      </c>
      <c r="H69" s="120"/>
      <c r="I69" s="15"/>
      <c r="J69" s="49"/>
      <c r="K69" s="15"/>
      <c r="L69" s="51"/>
      <c r="M69" s="52"/>
      <c r="N69" s="15"/>
      <c r="O69" s="15"/>
      <c r="P69" s="15"/>
    </row>
    <row r="70" spans="1:16">
      <c r="A70" s="135" t="s">
        <v>200</v>
      </c>
      <c r="B70" s="128" t="s">
        <v>204</v>
      </c>
      <c r="C70" s="109" t="s">
        <v>78</v>
      </c>
      <c r="D70" s="111" t="s">
        <v>24</v>
      </c>
      <c r="E70" s="89">
        <v>22542</v>
      </c>
      <c r="F70" s="89"/>
      <c r="G70" s="102">
        <f t="shared" si="1"/>
        <v>20862098</v>
      </c>
      <c r="H70" s="120"/>
      <c r="I70" s="15"/>
      <c r="J70" s="15"/>
      <c r="K70" s="15"/>
      <c r="L70" s="15"/>
      <c r="M70" s="15"/>
      <c r="N70" s="15"/>
      <c r="O70" s="15"/>
      <c r="P70" s="15"/>
    </row>
    <row r="71" spans="1:16">
      <c r="A71" s="135" t="s">
        <v>201</v>
      </c>
      <c r="B71" s="131" t="s">
        <v>194</v>
      </c>
      <c r="C71" s="109" t="s">
        <v>206</v>
      </c>
      <c r="D71" s="142" t="s">
        <v>167</v>
      </c>
      <c r="E71" s="89"/>
      <c r="F71" s="89">
        <v>500000</v>
      </c>
      <c r="G71" s="102">
        <f t="shared" si="1"/>
        <v>21362098</v>
      </c>
      <c r="H71" s="120"/>
      <c r="I71" s="15"/>
      <c r="J71" s="15"/>
      <c r="K71" s="15"/>
      <c r="L71" s="17"/>
      <c r="M71" s="15"/>
      <c r="N71" s="15"/>
      <c r="O71" s="15"/>
      <c r="P71" s="15"/>
    </row>
    <row r="72" spans="1:16">
      <c r="A72" s="135" t="s">
        <v>201</v>
      </c>
      <c r="B72" s="128" t="s">
        <v>187</v>
      </c>
      <c r="C72" s="136" t="s">
        <v>188</v>
      </c>
      <c r="D72" s="112" t="s">
        <v>79</v>
      </c>
      <c r="E72" s="89">
        <v>180</v>
      </c>
      <c r="F72" s="89"/>
      <c r="G72" s="102">
        <f t="shared" si="1"/>
        <v>21361918</v>
      </c>
      <c r="H72" s="120"/>
      <c r="I72" s="15"/>
      <c r="J72" s="15"/>
      <c r="K72" s="15"/>
      <c r="L72" s="17"/>
      <c r="M72" s="15"/>
      <c r="N72" s="15"/>
      <c r="O72" s="15"/>
      <c r="P72" s="15"/>
    </row>
    <row r="73" spans="1:16">
      <c r="A73" s="135" t="s">
        <v>202</v>
      </c>
      <c r="B73" s="131" t="s">
        <v>193</v>
      </c>
      <c r="C73" s="109" t="s">
        <v>207</v>
      </c>
      <c r="D73" s="142" t="s">
        <v>167</v>
      </c>
      <c r="E73" s="89"/>
      <c r="F73" s="89">
        <v>402170</v>
      </c>
      <c r="G73" s="102">
        <f t="shared" si="1"/>
        <v>21764088</v>
      </c>
      <c r="H73" s="120"/>
      <c r="I73" s="15"/>
      <c r="J73" s="15"/>
      <c r="K73" s="15"/>
      <c r="L73" s="18"/>
      <c r="M73" s="15"/>
      <c r="N73" s="15"/>
      <c r="O73" s="15"/>
      <c r="P73" s="15"/>
    </row>
    <row r="74" spans="1:16">
      <c r="A74" s="135" t="s">
        <v>203</v>
      </c>
      <c r="B74" s="128" t="s">
        <v>205</v>
      </c>
      <c r="C74" s="109" t="s">
        <v>208</v>
      </c>
      <c r="D74" s="152" t="s">
        <v>208</v>
      </c>
      <c r="E74" s="89"/>
      <c r="F74" s="89">
        <v>30829093</v>
      </c>
      <c r="G74" s="102">
        <f t="shared" si="1"/>
        <v>52593181</v>
      </c>
      <c r="H74" s="120"/>
      <c r="I74" s="15"/>
      <c r="J74" s="15"/>
      <c r="K74" s="15"/>
      <c r="L74" s="18"/>
      <c r="M74" s="15"/>
      <c r="N74" s="15"/>
      <c r="O74" s="15"/>
      <c r="P74" s="15"/>
    </row>
    <row r="75" spans="1:16">
      <c r="A75" s="135" t="s">
        <v>203</v>
      </c>
      <c r="B75" s="131" t="s">
        <v>205</v>
      </c>
      <c r="C75" s="109" t="s">
        <v>208</v>
      </c>
      <c r="D75" s="152" t="s">
        <v>208</v>
      </c>
      <c r="E75" s="89"/>
      <c r="F75" s="89">
        <v>15412559</v>
      </c>
      <c r="G75" s="102">
        <f t="shared" si="1"/>
        <v>68005740</v>
      </c>
      <c r="H75" s="120"/>
      <c r="I75" s="15"/>
      <c r="J75" s="15"/>
      <c r="K75" s="15"/>
      <c r="L75" s="18"/>
      <c r="M75" s="15"/>
      <c r="N75" s="15"/>
      <c r="O75" s="15"/>
      <c r="P75" s="15"/>
    </row>
    <row r="76" spans="1:16">
      <c r="A76" s="143" t="s">
        <v>231</v>
      </c>
      <c r="B76" s="143" t="s">
        <v>209</v>
      </c>
      <c r="C76" s="144" t="s">
        <v>254</v>
      </c>
      <c r="D76" s="111" t="s">
        <v>24</v>
      </c>
      <c r="E76" s="147">
        <v>26000</v>
      </c>
      <c r="F76" s="147">
        <v>0</v>
      </c>
      <c r="G76" s="102">
        <f t="shared" si="1"/>
        <v>67979740</v>
      </c>
      <c r="H76" s="120"/>
      <c r="I76" s="15"/>
      <c r="J76" s="15"/>
      <c r="K76" s="15"/>
      <c r="L76" s="17"/>
      <c r="M76" s="15"/>
      <c r="N76" s="15"/>
      <c r="O76" s="15"/>
      <c r="P76" s="15"/>
    </row>
    <row r="77" spans="1:16">
      <c r="A77" s="143" t="s">
        <v>232</v>
      </c>
      <c r="B77" s="143" t="s">
        <v>210</v>
      </c>
      <c r="C77" s="144" t="s">
        <v>211</v>
      </c>
      <c r="D77" s="101" t="s">
        <v>258</v>
      </c>
      <c r="E77" s="147">
        <v>0</v>
      </c>
      <c r="F77" s="147">
        <v>244375</v>
      </c>
      <c r="G77" s="102">
        <f t="shared" si="1"/>
        <v>68224115</v>
      </c>
      <c r="H77" s="87"/>
      <c r="I77" s="15"/>
      <c r="J77" s="15"/>
      <c r="K77" s="15"/>
      <c r="L77" s="15"/>
      <c r="M77" s="15"/>
      <c r="N77" s="15"/>
      <c r="O77" s="15"/>
      <c r="P77" s="15"/>
    </row>
    <row r="78" spans="1:16">
      <c r="A78" s="143" t="s">
        <v>233</v>
      </c>
      <c r="B78" s="143" t="s">
        <v>212</v>
      </c>
      <c r="C78" s="144" t="s">
        <v>213</v>
      </c>
      <c r="D78" s="145" t="s">
        <v>259</v>
      </c>
      <c r="E78" s="147">
        <v>282500</v>
      </c>
      <c r="F78" s="147">
        <v>0</v>
      </c>
      <c r="G78" s="102">
        <f t="shared" si="1"/>
        <v>67941615</v>
      </c>
      <c r="H78" s="87"/>
    </row>
    <row r="79" spans="1:16">
      <c r="A79" s="143" t="s">
        <v>233</v>
      </c>
      <c r="B79" s="143" t="s">
        <v>212</v>
      </c>
      <c r="C79" s="144" t="s">
        <v>214</v>
      </c>
      <c r="D79" s="145" t="s">
        <v>260</v>
      </c>
      <c r="E79" s="147">
        <v>108500</v>
      </c>
      <c r="F79" s="147">
        <v>0</v>
      </c>
      <c r="G79" s="102">
        <f t="shared" si="1"/>
        <v>67833115</v>
      </c>
      <c r="H79" s="87"/>
    </row>
    <row r="80" spans="1:16">
      <c r="A80" s="143" t="s">
        <v>234</v>
      </c>
      <c r="B80" s="143" t="s">
        <v>215</v>
      </c>
      <c r="C80" s="144" t="s">
        <v>81</v>
      </c>
      <c r="D80" s="112" t="s">
        <v>79</v>
      </c>
      <c r="E80" s="147">
        <v>100</v>
      </c>
      <c r="F80" s="147">
        <v>0</v>
      </c>
      <c r="G80" s="102">
        <f t="shared" si="1"/>
        <v>67833015</v>
      </c>
      <c r="H80" s="87"/>
    </row>
    <row r="81" spans="1:11">
      <c r="A81" s="143" t="s">
        <v>235</v>
      </c>
      <c r="B81" s="143" t="s">
        <v>212</v>
      </c>
      <c r="C81" s="144" t="s">
        <v>216</v>
      </c>
      <c r="D81" s="145" t="s">
        <v>261</v>
      </c>
      <c r="E81" s="147">
        <v>350000</v>
      </c>
      <c r="F81" s="147">
        <v>0</v>
      </c>
      <c r="G81" s="102">
        <f t="shared" si="1"/>
        <v>67483015</v>
      </c>
      <c r="H81" s="87"/>
      <c r="K81" s="104"/>
    </row>
    <row r="82" spans="1:11">
      <c r="A82" s="143" t="s">
        <v>235</v>
      </c>
      <c r="B82" s="143" t="s">
        <v>212</v>
      </c>
      <c r="C82" s="144" t="s">
        <v>216</v>
      </c>
      <c r="D82" s="145" t="s">
        <v>261</v>
      </c>
      <c r="E82" s="147">
        <v>350000</v>
      </c>
      <c r="F82" s="147">
        <v>0</v>
      </c>
      <c r="G82" s="102">
        <f t="shared" si="1"/>
        <v>67133015</v>
      </c>
      <c r="H82" s="87"/>
    </row>
    <row r="83" spans="1:11">
      <c r="A83" s="143" t="s">
        <v>235</v>
      </c>
      <c r="B83" s="143" t="s">
        <v>212</v>
      </c>
      <c r="C83" s="144" t="s">
        <v>216</v>
      </c>
      <c r="D83" s="145" t="s">
        <v>261</v>
      </c>
      <c r="E83" s="147">
        <v>350000</v>
      </c>
      <c r="F83" s="147">
        <v>0</v>
      </c>
      <c r="G83" s="102">
        <f t="shared" si="1"/>
        <v>66783015</v>
      </c>
      <c r="H83" s="87"/>
    </row>
    <row r="84" spans="1:11">
      <c r="A84" s="143" t="s">
        <v>237</v>
      </c>
      <c r="B84" s="143" t="s">
        <v>217</v>
      </c>
      <c r="C84" s="144" t="s">
        <v>218</v>
      </c>
      <c r="D84" s="142" t="s">
        <v>167</v>
      </c>
      <c r="E84" s="147">
        <v>0</v>
      </c>
      <c r="F84" s="147">
        <v>400000</v>
      </c>
      <c r="G84" s="102">
        <f>G83-E84+F84</f>
        <v>67183015</v>
      </c>
      <c r="H84" s="87"/>
    </row>
    <row r="85" spans="1:11">
      <c r="A85" s="143" t="s">
        <v>238</v>
      </c>
      <c r="B85" s="143" t="s">
        <v>212</v>
      </c>
      <c r="C85" s="144" t="s">
        <v>216</v>
      </c>
      <c r="D85" s="145" t="s">
        <v>261</v>
      </c>
      <c r="E85" s="147">
        <v>120000</v>
      </c>
      <c r="F85" s="147">
        <v>0</v>
      </c>
      <c r="G85" s="102">
        <f t="shared" si="1"/>
        <v>67063015</v>
      </c>
      <c r="H85" s="87"/>
      <c r="K85" s="55"/>
    </row>
    <row r="86" spans="1:11">
      <c r="A86" s="143" t="s">
        <v>238</v>
      </c>
      <c r="B86" s="143" t="s">
        <v>212</v>
      </c>
      <c r="C86" s="144" t="s">
        <v>216</v>
      </c>
      <c r="D86" s="145" t="s">
        <v>261</v>
      </c>
      <c r="E86" s="147">
        <v>120000</v>
      </c>
      <c r="F86" s="147">
        <v>0</v>
      </c>
      <c r="G86" s="102">
        <f t="shared" si="1"/>
        <v>66943015</v>
      </c>
      <c r="H86" s="87"/>
    </row>
    <row r="87" spans="1:11">
      <c r="A87" s="143" t="s">
        <v>238</v>
      </c>
      <c r="B87" s="143" t="s">
        <v>212</v>
      </c>
      <c r="C87" s="144" t="s">
        <v>216</v>
      </c>
      <c r="D87" s="145" t="s">
        <v>261</v>
      </c>
      <c r="E87" s="147">
        <v>160000</v>
      </c>
      <c r="F87" s="147">
        <v>0</v>
      </c>
      <c r="G87" s="102">
        <f t="shared" si="1"/>
        <v>66783015</v>
      </c>
      <c r="H87" s="87"/>
    </row>
    <row r="88" spans="1:11">
      <c r="A88" s="143" t="s">
        <v>238</v>
      </c>
      <c r="B88" s="143" t="s">
        <v>212</v>
      </c>
      <c r="C88" s="144" t="s">
        <v>216</v>
      </c>
      <c r="D88" s="145" t="s">
        <v>261</v>
      </c>
      <c r="E88" s="147">
        <v>160000</v>
      </c>
      <c r="F88" s="147">
        <v>0</v>
      </c>
      <c r="G88" s="102">
        <f t="shared" si="1"/>
        <v>66623015</v>
      </c>
      <c r="H88" s="87"/>
    </row>
    <row r="89" spans="1:11">
      <c r="A89" s="143" t="s">
        <v>238</v>
      </c>
      <c r="B89" s="143" t="s">
        <v>212</v>
      </c>
      <c r="C89" s="144" t="s">
        <v>216</v>
      </c>
      <c r="D89" s="145" t="s">
        <v>261</v>
      </c>
      <c r="E89" s="147">
        <v>120000</v>
      </c>
      <c r="F89" s="147">
        <v>0</v>
      </c>
      <c r="G89" s="102">
        <f t="shared" si="1"/>
        <v>66503015</v>
      </c>
      <c r="H89" s="103"/>
    </row>
    <row r="90" spans="1:11">
      <c r="A90" s="143" t="s">
        <v>238</v>
      </c>
      <c r="B90" s="143" t="s">
        <v>212</v>
      </c>
      <c r="C90" s="144" t="s">
        <v>216</v>
      </c>
      <c r="D90" s="145" t="s">
        <v>261</v>
      </c>
      <c r="E90" s="147">
        <v>120000</v>
      </c>
      <c r="F90" s="147">
        <v>0</v>
      </c>
      <c r="G90" s="102">
        <f t="shared" si="1"/>
        <v>66383015</v>
      </c>
      <c r="H90" s="103"/>
    </row>
    <row r="91" spans="1:11">
      <c r="A91" s="143" t="s">
        <v>238</v>
      </c>
      <c r="B91" s="143" t="s">
        <v>212</v>
      </c>
      <c r="C91" s="144" t="s">
        <v>216</v>
      </c>
      <c r="D91" s="145" t="s">
        <v>261</v>
      </c>
      <c r="E91" s="147">
        <v>120000</v>
      </c>
      <c r="F91" s="147">
        <v>0</v>
      </c>
      <c r="G91" s="102">
        <f t="shared" si="1"/>
        <v>66263015</v>
      </c>
      <c r="H91" s="103"/>
    </row>
    <row r="92" spans="1:11">
      <c r="A92" s="143" t="s">
        <v>238</v>
      </c>
      <c r="B92" s="143" t="s">
        <v>212</v>
      </c>
      <c r="C92" s="144" t="s">
        <v>216</v>
      </c>
      <c r="D92" s="145" t="s">
        <v>261</v>
      </c>
      <c r="E92" s="147">
        <v>200000</v>
      </c>
      <c r="F92" s="147">
        <v>0</v>
      </c>
      <c r="G92" s="102">
        <f t="shared" si="1"/>
        <v>66063015</v>
      </c>
      <c r="H92" s="103"/>
    </row>
    <row r="93" spans="1:11">
      <c r="A93" s="143" t="s">
        <v>239</v>
      </c>
      <c r="B93" s="143" t="s">
        <v>219</v>
      </c>
      <c r="C93" s="144" t="s">
        <v>220</v>
      </c>
      <c r="D93" s="151" t="s">
        <v>269</v>
      </c>
      <c r="E93" s="147">
        <v>0</v>
      </c>
      <c r="F93" s="147">
        <v>350000</v>
      </c>
      <c r="G93" s="102">
        <f t="shared" si="1"/>
        <v>66413015</v>
      </c>
      <c r="H93" s="103"/>
    </row>
    <row r="94" spans="1:11">
      <c r="A94" s="143" t="s">
        <v>239</v>
      </c>
      <c r="B94" s="143" t="s">
        <v>212</v>
      </c>
      <c r="C94" s="144" t="s">
        <v>221</v>
      </c>
      <c r="D94" s="145" t="s">
        <v>263</v>
      </c>
      <c r="E94" s="147">
        <v>6850500</v>
      </c>
      <c r="F94" s="147">
        <v>0</v>
      </c>
      <c r="G94" s="102">
        <f t="shared" si="1"/>
        <v>59562515</v>
      </c>
      <c r="H94" s="103"/>
    </row>
    <row r="95" spans="1:11">
      <c r="A95" s="143" t="s">
        <v>240</v>
      </c>
      <c r="B95" s="143" t="s">
        <v>210</v>
      </c>
      <c r="C95" s="144" t="s">
        <v>222</v>
      </c>
      <c r="D95" s="101" t="s">
        <v>262</v>
      </c>
      <c r="E95" s="147">
        <v>0</v>
      </c>
      <c r="F95" s="147">
        <v>142339</v>
      </c>
      <c r="G95" s="102">
        <f t="shared" si="1"/>
        <v>59704854</v>
      </c>
      <c r="H95" s="103"/>
    </row>
    <row r="96" spans="1:11">
      <c r="A96" s="143" t="s">
        <v>241</v>
      </c>
      <c r="B96" s="143" t="s">
        <v>212</v>
      </c>
      <c r="C96" s="144" t="s">
        <v>223</v>
      </c>
      <c r="D96" s="145" t="s">
        <v>264</v>
      </c>
      <c r="E96" s="147">
        <v>100000</v>
      </c>
      <c r="F96" s="147">
        <v>0</v>
      </c>
      <c r="G96" s="102">
        <f t="shared" si="1"/>
        <v>59604854</v>
      </c>
      <c r="H96" s="103"/>
    </row>
    <row r="97" spans="1:8">
      <c r="A97" s="143" t="s">
        <v>241</v>
      </c>
      <c r="B97" s="143" t="s">
        <v>212</v>
      </c>
      <c r="C97" s="144" t="s">
        <v>268</v>
      </c>
      <c r="D97" s="145" t="s">
        <v>264</v>
      </c>
      <c r="E97" s="147">
        <v>100500</v>
      </c>
      <c r="F97" s="147">
        <v>0</v>
      </c>
      <c r="G97" s="102">
        <f t="shared" si="1"/>
        <v>59504354</v>
      </c>
      <c r="H97" s="103"/>
    </row>
    <row r="98" spans="1:8">
      <c r="A98" s="143" t="s">
        <v>241</v>
      </c>
      <c r="B98" s="143" t="s">
        <v>212</v>
      </c>
      <c r="C98" s="144" t="s">
        <v>224</v>
      </c>
      <c r="D98" s="145" t="s">
        <v>264</v>
      </c>
      <c r="E98" s="147">
        <v>100000</v>
      </c>
      <c r="F98" s="147">
        <v>0</v>
      </c>
      <c r="G98" s="102">
        <f t="shared" si="1"/>
        <v>59404354</v>
      </c>
      <c r="H98" s="103"/>
    </row>
    <row r="99" spans="1:8">
      <c r="A99" s="143" t="s">
        <v>241</v>
      </c>
      <c r="B99" s="143" t="s">
        <v>212</v>
      </c>
      <c r="C99" s="144" t="s">
        <v>256</v>
      </c>
      <c r="D99" s="145" t="s">
        <v>264</v>
      </c>
      <c r="E99" s="147">
        <v>100500</v>
      </c>
      <c r="F99" s="147">
        <v>0</v>
      </c>
      <c r="G99" s="102">
        <f t="shared" si="1"/>
        <v>59303854</v>
      </c>
      <c r="H99" s="103"/>
    </row>
    <row r="100" spans="1:8">
      <c r="A100" s="143" t="s">
        <v>241</v>
      </c>
      <c r="B100" s="143" t="s">
        <v>212</v>
      </c>
      <c r="C100" s="144" t="s">
        <v>265</v>
      </c>
      <c r="D100" s="145" t="s">
        <v>264</v>
      </c>
      <c r="E100" s="147">
        <v>100500</v>
      </c>
      <c r="F100" s="147">
        <v>0</v>
      </c>
      <c r="G100" s="102">
        <f t="shared" si="1"/>
        <v>59203354</v>
      </c>
      <c r="H100" s="103"/>
    </row>
    <row r="101" spans="1:8">
      <c r="A101" s="143" t="s">
        <v>241</v>
      </c>
      <c r="B101" s="143" t="s">
        <v>212</v>
      </c>
      <c r="C101" s="144" t="s">
        <v>266</v>
      </c>
      <c r="D101" s="145" t="s">
        <v>264</v>
      </c>
      <c r="E101" s="147">
        <v>100500</v>
      </c>
      <c r="F101" s="147">
        <v>0</v>
      </c>
      <c r="G101" s="102">
        <f t="shared" si="1"/>
        <v>59102854</v>
      </c>
      <c r="H101" s="103"/>
    </row>
    <row r="102" spans="1:8">
      <c r="A102" s="143" t="s">
        <v>241</v>
      </c>
      <c r="B102" s="143" t="s">
        <v>212</v>
      </c>
      <c r="C102" s="144" t="s">
        <v>267</v>
      </c>
      <c r="D102" s="145" t="s">
        <v>264</v>
      </c>
      <c r="E102" s="147">
        <v>100500</v>
      </c>
      <c r="F102" s="147">
        <v>0</v>
      </c>
      <c r="G102" s="102">
        <f t="shared" si="1"/>
        <v>59002354</v>
      </c>
      <c r="H102" s="103"/>
    </row>
    <row r="103" spans="1:8">
      <c r="A103" s="143" t="s">
        <v>241</v>
      </c>
      <c r="B103" s="143" t="s">
        <v>217</v>
      </c>
      <c r="C103" s="144" t="s">
        <v>225</v>
      </c>
      <c r="D103" s="142" t="s">
        <v>167</v>
      </c>
      <c r="E103" s="147">
        <v>0</v>
      </c>
      <c r="F103" s="147">
        <v>100000</v>
      </c>
      <c r="G103" s="102">
        <f t="shared" si="1"/>
        <v>59102354</v>
      </c>
      <c r="H103" s="103"/>
    </row>
    <row r="104" spans="1:8">
      <c r="A104" s="143" t="s">
        <v>241</v>
      </c>
      <c r="B104" s="143" t="s">
        <v>217</v>
      </c>
      <c r="C104" s="144" t="s">
        <v>226</v>
      </c>
      <c r="D104" s="142" t="s">
        <v>167</v>
      </c>
      <c r="E104" s="147">
        <v>0</v>
      </c>
      <c r="F104" s="147">
        <v>400000</v>
      </c>
      <c r="G104" s="102">
        <f t="shared" si="1"/>
        <v>59502354</v>
      </c>
      <c r="H104" s="103"/>
    </row>
    <row r="105" spans="1:8">
      <c r="A105" s="143" t="s">
        <v>241</v>
      </c>
      <c r="B105" s="143" t="s">
        <v>212</v>
      </c>
      <c r="C105" s="144" t="s">
        <v>227</v>
      </c>
      <c r="D105" s="145" t="s">
        <v>264</v>
      </c>
      <c r="E105" s="147">
        <v>100000</v>
      </c>
      <c r="F105" s="147">
        <v>0</v>
      </c>
      <c r="G105" s="102">
        <f t="shared" si="1"/>
        <v>59402354</v>
      </c>
      <c r="H105" s="103"/>
    </row>
    <row r="106" spans="1:8">
      <c r="A106" s="143" t="s">
        <v>241</v>
      </c>
      <c r="B106" s="143" t="s">
        <v>212</v>
      </c>
      <c r="C106" s="144" t="s">
        <v>255</v>
      </c>
      <c r="D106" s="145" t="s">
        <v>264</v>
      </c>
      <c r="E106" s="147">
        <v>100500</v>
      </c>
      <c r="F106" s="147">
        <v>0</v>
      </c>
      <c r="G106" s="102">
        <f t="shared" si="1"/>
        <v>59301854</v>
      </c>
      <c r="H106" s="103"/>
    </row>
    <row r="107" spans="1:8">
      <c r="A107" s="143" t="s">
        <v>241</v>
      </c>
      <c r="B107" s="143" t="s">
        <v>217</v>
      </c>
      <c r="C107" s="144" t="s">
        <v>256</v>
      </c>
      <c r="D107" s="142" t="s">
        <v>167</v>
      </c>
      <c r="E107" s="147">
        <v>0</v>
      </c>
      <c r="F107" s="147">
        <v>100000</v>
      </c>
      <c r="G107" s="102">
        <f t="shared" si="1"/>
        <v>59401854</v>
      </c>
      <c r="H107" s="103"/>
    </row>
    <row r="108" spans="1:8">
      <c r="A108" s="143" t="s">
        <v>242</v>
      </c>
      <c r="B108" s="143" t="s">
        <v>219</v>
      </c>
      <c r="C108" s="144" t="s">
        <v>220</v>
      </c>
      <c r="D108" s="151" t="s">
        <v>269</v>
      </c>
      <c r="E108" s="147">
        <v>0</v>
      </c>
      <c r="F108" s="147">
        <v>120000</v>
      </c>
      <c r="G108" s="102">
        <f t="shared" si="1"/>
        <v>59521854</v>
      </c>
      <c r="H108" s="103"/>
    </row>
    <row r="109" spans="1:8">
      <c r="A109" s="143" t="s">
        <v>243</v>
      </c>
      <c r="B109" s="143" t="s">
        <v>209</v>
      </c>
      <c r="C109" s="144" t="s">
        <v>254</v>
      </c>
      <c r="D109" s="111" t="s">
        <v>24</v>
      </c>
      <c r="E109" s="147">
        <v>26917</v>
      </c>
      <c r="F109" s="147">
        <v>0</v>
      </c>
      <c r="G109" s="102">
        <f t="shared" si="1"/>
        <v>59494937</v>
      </c>
      <c r="H109" s="103"/>
    </row>
    <row r="110" spans="1:8">
      <c r="A110" s="143" t="s">
        <v>244</v>
      </c>
      <c r="B110" s="143" t="s">
        <v>215</v>
      </c>
      <c r="C110" s="144" t="s">
        <v>81</v>
      </c>
      <c r="D110" s="112" t="s">
        <v>79</v>
      </c>
      <c r="E110" s="147">
        <v>640</v>
      </c>
      <c r="F110" s="147">
        <v>0</v>
      </c>
      <c r="G110" s="102">
        <f t="shared" si="1"/>
        <v>59494297</v>
      </c>
      <c r="H110" s="103"/>
    </row>
    <row r="111" spans="1:8">
      <c r="A111" s="143" t="s">
        <v>245</v>
      </c>
      <c r="B111" s="143" t="s">
        <v>212</v>
      </c>
      <c r="C111" s="144" t="s">
        <v>270</v>
      </c>
      <c r="D111" s="145" t="s">
        <v>271</v>
      </c>
      <c r="E111" s="147">
        <v>300500</v>
      </c>
      <c r="F111" s="147">
        <v>0</v>
      </c>
      <c r="G111" s="102">
        <f t="shared" si="1"/>
        <v>59193797</v>
      </c>
      <c r="H111" s="103"/>
    </row>
    <row r="112" spans="1:8">
      <c r="A112" s="143" t="s">
        <v>245</v>
      </c>
      <c r="B112" s="143" t="s">
        <v>212</v>
      </c>
      <c r="C112" s="144" t="s">
        <v>268</v>
      </c>
      <c r="D112" s="145" t="s">
        <v>271</v>
      </c>
      <c r="E112" s="147">
        <v>500500</v>
      </c>
      <c r="F112" s="147">
        <v>0</v>
      </c>
      <c r="G112" s="102">
        <f t="shared" si="1"/>
        <v>58693297</v>
      </c>
      <c r="H112" s="103"/>
    </row>
    <row r="113" spans="1:8">
      <c r="A113" s="143" t="s">
        <v>246</v>
      </c>
      <c r="B113" s="143" t="s">
        <v>228</v>
      </c>
      <c r="C113" s="144" t="s">
        <v>229</v>
      </c>
      <c r="D113" s="150" t="s">
        <v>199</v>
      </c>
      <c r="E113" s="147">
        <v>0</v>
      </c>
      <c r="F113" s="147">
        <v>9897</v>
      </c>
      <c r="G113" s="102">
        <f t="shared" si="1"/>
        <v>58703194</v>
      </c>
      <c r="H113" s="103"/>
    </row>
    <row r="114" spans="1:8">
      <c r="A114" s="143" t="s">
        <v>247</v>
      </c>
      <c r="B114" s="143" t="s">
        <v>209</v>
      </c>
      <c r="C114" s="144" t="s">
        <v>254</v>
      </c>
      <c r="D114" s="111" t="s">
        <v>24</v>
      </c>
      <c r="E114" s="147">
        <v>27189</v>
      </c>
      <c r="F114" s="147">
        <v>0</v>
      </c>
      <c r="G114" s="102">
        <f t="shared" si="1"/>
        <v>58676005</v>
      </c>
      <c r="H114" s="103"/>
    </row>
    <row r="115" spans="1:8">
      <c r="A115" s="143" t="s">
        <v>248</v>
      </c>
      <c r="B115" s="143" t="s">
        <v>215</v>
      </c>
      <c r="C115" s="144" t="s">
        <v>81</v>
      </c>
      <c r="D115" s="112" t="s">
        <v>79</v>
      </c>
      <c r="E115" s="147">
        <v>60</v>
      </c>
      <c r="F115" s="147">
        <v>0</v>
      </c>
      <c r="G115" s="102">
        <f t="shared" si="1"/>
        <v>58675945</v>
      </c>
      <c r="H115" s="103"/>
    </row>
    <row r="116" spans="1:8">
      <c r="A116" s="143" t="s">
        <v>249</v>
      </c>
      <c r="B116" s="143" t="s">
        <v>209</v>
      </c>
      <c r="C116" s="144" t="s">
        <v>254</v>
      </c>
      <c r="D116" s="111" t="s">
        <v>24</v>
      </c>
      <c r="E116" s="147">
        <v>27662</v>
      </c>
      <c r="F116" s="147">
        <v>0</v>
      </c>
      <c r="G116" s="102">
        <f t="shared" si="1"/>
        <v>58648283</v>
      </c>
      <c r="H116" s="103"/>
    </row>
    <row r="117" spans="1:8">
      <c r="A117" s="143" t="s">
        <v>250</v>
      </c>
      <c r="B117" s="143" t="s">
        <v>215</v>
      </c>
      <c r="C117" s="144" t="s">
        <v>257</v>
      </c>
      <c r="D117" s="112" t="s">
        <v>79</v>
      </c>
      <c r="E117" s="147">
        <v>20</v>
      </c>
      <c r="F117" s="147">
        <v>0</v>
      </c>
      <c r="G117" s="102">
        <f t="shared" si="1"/>
        <v>58648263</v>
      </c>
      <c r="H117" s="103"/>
    </row>
    <row r="118" spans="1:8">
      <c r="A118" s="143" t="s">
        <v>251</v>
      </c>
      <c r="B118" s="143" t="s">
        <v>209</v>
      </c>
      <c r="C118" s="144" t="s">
        <v>254</v>
      </c>
      <c r="D118" s="111" t="s">
        <v>24</v>
      </c>
      <c r="E118" s="147">
        <v>28437</v>
      </c>
      <c r="F118" s="147">
        <v>0</v>
      </c>
      <c r="G118" s="102">
        <f t="shared" si="1"/>
        <v>58619826</v>
      </c>
      <c r="H118" s="103"/>
    </row>
    <row r="119" spans="1:8">
      <c r="A119" s="143" t="s">
        <v>252</v>
      </c>
      <c r="B119" s="143" t="s">
        <v>215</v>
      </c>
      <c r="C119" s="144" t="s">
        <v>81</v>
      </c>
      <c r="D119" s="112" t="s">
        <v>79</v>
      </c>
      <c r="E119" s="147">
        <v>20</v>
      </c>
      <c r="F119" s="147">
        <v>0</v>
      </c>
      <c r="G119" s="102">
        <f t="shared" si="1"/>
        <v>58619806</v>
      </c>
      <c r="H119" s="103"/>
    </row>
    <row r="120" spans="1:8">
      <c r="A120" s="143" t="s">
        <v>253</v>
      </c>
      <c r="B120" s="143" t="s">
        <v>230</v>
      </c>
      <c r="C120" s="144" t="s">
        <v>229</v>
      </c>
      <c r="D120" s="155" t="s">
        <v>199</v>
      </c>
      <c r="E120" s="147">
        <v>0</v>
      </c>
      <c r="F120" s="147">
        <v>12384</v>
      </c>
      <c r="G120" s="102">
        <f t="shared" si="1"/>
        <v>58632190</v>
      </c>
      <c r="H120" s="103"/>
    </row>
    <row r="121" spans="1:8">
      <c r="E121" s="35">
        <f>SUM(E4:E120)</f>
        <v>18847888</v>
      </c>
      <c r="F121" s="35">
        <f>SUM(F4:F120)</f>
        <v>68240180</v>
      </c>
    </row>
  </sheetData>
  <autoFilter ref="A2:H121" xr:uid="{00000000-0001-0000-0000-000000000000}"/>
  <mergeCells count="1">
    <mergeCell ref="J59:M59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CFA2-43E6-41DC-85C5-2D0767A5B89F}">
  <dimension ref="A1:E20"/>
  <sheetViews>
    <sheetView workbookViewId="0">
      <selection activeCell="F24" sqref="F24"/>
    </sheetView>
  </sheetViews>
  <sheetFormatPr defaultRowHeight="19.2"/>
  <cols>
    <col min="2" max="2" width="17.54296875" bestFit="1" customWidth="1"/>
    <col min="3" max="3" width="28.08984375" bestFit="1" customWidth="1"/>
    <col min="5" max="5" width="12.08984375" bestFit="1" customWidth="1"/>
  </cols>
  <sheetData>
    <row r="1" spans="1:5">
      <c r="A1" s="65" t="s">
        <v>70</v>
      </c>
      <c r="B1" s="66" t="s">
        <v>55</v>
      </c>
      <c r="C1" s="67">
        <v>995.78</v>
      </c>
      <c r="D1" s="1"/>
      <c r="E1" s="1"/>
    </row>
    <row r="2" spans="1:5">
      <c r="B2" s="66" t="s">
        <v>56</v>
      </c>
      <c r="C2" s="68">
        <v>73000</v>
      </c>
      <c r="D2" s="1"/>
      <c r="E2" s="1"/>
    </row>
    <row r="3" spans="1:5">
      <c r="B3" s="66" t="s">
        <v>57</v>
      </c>
      <c r="C3" s="69">
        <v>500.58</v>
      </c>
      <c r="D3" s="1"/>
      <c r="E3" s="1"/>
    </row>
    <row r="4" spans="1:5">
      <c r="D4" s="1"/>
      <c r="E4" s="1"/>
    </row>
    <row r="5" spans="1:5">
      <c r="A5" s="70" t="s">
        <v>58</v>
      </c>
      <c r="B5" s="70" t="s">
        <v>59</v>
      </c>
      <c r="C5" s="70" t="s">
        <v>60</v>
      </c>
      <c r="D5" s="71" t="s">
        <v>61</v>
      </c>
      <c r="E5" s="72" t="s">
        <v>62</v>
      </c>
    </row>
    <row r="6" spans="1:5">
      <c r="A6" s="1">
        <v>20210321</v>
      </c>
      <c r="B6" s="1" t="s">
        <v>63</v>
      </c>
      <c r="C6" s="1" t="s">
        <v>64</v>
      </c>
      <c r="D6" s="73">
        <v>995.78</v>
      </c>
      <c r="E6" s="74"/>
    </row>
    <row r="7" spans="1:5">
      <c r="A7" s="1">
        <v>20210321</v>
      </c>
      <c r="B7" s="1" t="s">
        <v>63</v>
      </c>
      <c r="C7" s="1" t="s">
        <v>65</v>
      </c>
      <c r="D7" s="75">
        <v>73000</v>
      </c>
      <c r="E7" s="74"/>
    </row>
    <row r="8" spans="1:5">
      <c r="A8" s="1">
        <v>20210321</v>
      </c>
      <c r="B8" s="1" t="s">
        <v>63</v>
      </c>
      <c r="C8" s="1" t="s">
        <v>66</v>
      </c>
      <c r="D8" s="76">
        <v>500.58</v>
      </c>
      <c r="E8" s="74"/>
    </row>
    <row r="9" spans="1:5">
      <c r="A9" s="1"/>
      <c r="B9" s="1"/>
      <c r="C9" s="1"/>
      <c r="D9" s="76"/>
      <c r="E9" s="1"/>
    </row>
    <row r="10" spans="1:5">
      <c r="A10" s="1"/>
      <c r="B10" s="1"/>
      <c r="D10" s="1"/>
      <c r="E10" s="1"/>
    </row>
    <row r="11" spans="1:5">
      <c r="A11" s="1"/>
      <c r="B11" s="1"/>
      <c r="C11" s="77" t="s">
        <v>67</v>
      </c>
      <c r="D11" s="78">
        <v>0</v>
      </c>
      <c r="E11" s="78">
        <v>0</v>
      </c>
    </row>
    <row r="12" spans="1:5">
      <c r="A12" s="1"/>
      <c r="B12" s="1"/>
      <c r="C12" s="77" t="s">
        <v>68</v>
      </c>
      <c r="D12" s="79">
        <v>0</v>
      </c>
      <c r="E12" s="79">
        <v>0</v>
      </c>
    </row>
    <row r="13" spans="1:5">
      <c r="A13" s="80"/>
      <c r="B13" s="80"/>
      <c r="C13" s="77" t="s">
        <v>69</v>
      </c>
      <c r="D13" s="81">
        <v>0</v>
      </c>
      <c r="E13" s="81">
        <v>0</v>
      </c>
    </row>
    <row r="14" spans="1:5">
      <c r="A14" s="80"/>
      <c r="B14" s="80"/>
      <c r="C14" s="82" t="s">
        <v>71</v>
      </c>
      <c r="D14" s="67">
        <v>995.78</v>
      </c>
      <c r="E14" s="85">
        <v>178672</v>
      </c>
    </row>
    <row r="15" spans="1:5">
      <c r="A15" s="80"/>
      <c r="B15" s="80"/>
      <c r="C15" s="82" t="s">
        <v>72</v>
      </c>
      <c r="D15" s="68">
        <v>73000</v>
      </c>
      <c r="E15" s="85">
        <v>675228</v>
      </c>
    </row>
    <row r="16" spans="1:5">
      <c r="A16" s="80"/>
      <c r="B16" s="80"/>
      <c r="C16" s="82" t="s">
        <v>73</v>
      </c>
      <c r="D16" s="83">
        <v>500.58</v>
      </c>
      <c r="E16" s="85">
        <v>645812</v>
      </c>
    </row>
    <row r="17" spans="1:5">
      <c r="A17" s="1"/>
      <c r="B17" s="1"/>
      <c r="C17" s="1"/>
      <c r="D17" s="74"/>
      <c r="E17" s="74">
        <f>SUM(E14:E16)</f>
        <v>1499712</v>
      </c>
    </row>
    <row r="18" spans="1:5">
      <c r="A18" s="1"/>
      <c r="B18" s="1"/>
      <c r="C18" s="1"/>
      <c r="D18" s="84"/>
      <c r="E18" s="84"/>
    </row>
    <row r="19" spans="1:5">
      <c r="A19" s="1"/>
      <c r="B19" s="1"/>
      <c r="C19" s="1"/>
      <c r="D19" s="84"/>
      <c r="E19" s="84"/>
    </row>
    <row r="20" spans="1:5">
      <c r="A20" s="1"/>
      <c r="B20" s="1"/>
      <c r="C20" s="1"/>
      <c r="D20" s="84"/>
      <c r="E20" s="84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2025 and 2026 Overview</vt:lpstr>
      <vt:lpstr>Regular savings account(Woori)</vt:lpstr>
      <vt:lpstr>Foreign currency account(Woori)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KIMDONGWOOK</dc:creator>
  <cp:lastModifiedBy>정홍주</cp:lastModifiedBy>
  <dcterms:created xsi:type="dcterms:W3CDTF">2021-12-09T01:13:10Z</dcterms:created>
  <dcterms:modified xsi:type="dcterms:W3CDTF">2026-03-20T20:49:55Z</dcterms:modified>
</cp:coreProperties>
</file>