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FICO\2023\기부금지정단체\"/>
    </mc:Choice>
  </mc:AlternateContent>
  <xr:revisionPtr revIDLastSave="0" documentId="8_{E5E4F5E0-7536-4CED-86BB-9639C046102A}" xr6:coauthVersionLast="47" xr6:coauthVersionMax="47" xr10:uidLastSave="{00000000-0000-0000-0000-000000000000}"/>
  <bookViews>
    <workbookView xWindow="-120" yWindow="-120" windowWidth="29040" windowHeight="15840" activeTab="1" xr2:uid="{0DAA03FB-E19C-4FAA-B504-863208218D7E}"/>
  </bookViews>
  <sheets>
    <sheet name="2022 and 2023 Overview" sheetId="4" r:id="rId1"/>
    <sheet name="은행 입출금 1.1~12.17" sheetId="6" r:id="rId2"/>
  </sheets>
  <definedNames>
    <definedName name="_xlnm._FilterDatabase" localSheetId="1" hidden="1">'은행 입출금 1.1~12.17'!$B$2:$R$2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2" i="6" l="1"/>
  <c r="X57" i="6"/>
  <c r="U69" i="6"/>
  <c r="U71" i="6"/>
  <c r="U68" i="6"/>
  <c r="U64" i="6"/>
  <c r="X69" i="6" l="1"/>
  <c r="U72" i="6"/>
  <c r="X54" i="6"/>
  <c r="X60" i="6"/>
  <c r="H11" i="4"/>
  <c r="U65" i="6"/>
  <c r="H6" i="4"/>
  <c r="X58" i="6"/>
  <c r="X53" i="6" l="1"/>
  <c r="X55" i="6"/>
  <c r="X61" i="6" l="1"/>
  <c r="D15" i="4"/>
  <c r="H13" i="4"/>
  <c r="H9" i="4"/>
  <c r="H14" i="4" l="1"/>
  <c r="H15" i="4" s="1"/>
  <c r="H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KIDS</author>
  </authors>
  <commentList>
    <comment ref="U3" authorId="0" shapeId="0" xr:uid="{0FCC9825-EB14-41CF-B383-B283911F0E1D}">
      <text>
        <r>
          <rPr>
            <b/>
            <sz val="9"/>
            <color indexed="81"/>
            <rFont val="Tahoma"/>
            <family val="2"/>
          </rPr>
          <t>KIDS:</t>
        </r>
        <r>
          <rPr>
            <sz val="9"/>
            <color indexed="81"/>
            <rFont val="Tahoma"/>
            <family val="2"/>
          </rPr>
          <t xml:space="preserve">
처음 전기이월금 잔액 수식이 O4-H4로 오기입 되어 있었습니다. </t>
        </r>
      </text>
    </comment>
    <comment ref="W65" authorId="0" shapeId="0" xr:uid="{7E8F9A46-68BD-40E3-8E17-0F1099F37CA7}">
      <text>
        <r>
          <rPr>
            <b/>
            <sz val="9"/>
            <color indexed="81"/>
            <rFont val="Tahoma"/>
            <family val="2"/>
          </rPr>
          <t>KIDS:</t>
        </r>
        <r>
          <rPr>
            <sz val="9"/>
            <color indexed="81"/>
            <rFont val="Tahoma"/>
            <family val="2"/>
          </rPr>
          <t xml:space="preserve">
reimbursement, interest on deposit, &amp; others
</t>
        </r>
      </text>
    </comment>
  </commentList>
</comments>
</file>

<file path=xl/sharedStrings.xml><?xml version="1.0" encoding="utf-8"?>
<sst xmlns="http://schemas.openxmlformats.org/spreadsheetml/2006/main" count="344" uniqueCount="205">
  <si>
    <t xml:space="preserve"> 소요 예산 (Expenditure)</t>
    <phoneticPr fontId="3" type="noConversion"/>
  </si>
  <si>
    <t>Amount</t>
    <phoneticPr fontId="3" type="noConversion"/>
  </si>
  <si>
    <t>전기이월(Carry-over)</t>
    <phoneticPr fontId="3" type="noConversion"/>
  </si>
  <si>
    <t>총수입(Total Revenue)</t>
    <phoneticPr fontId="3" type="noConversion"/>
  </si>
  <si>
    <t>지출 (Expenditure)</t>
    <phoneticPr fontId="3" type="noConversion"/>
  </si>
  <si>
    <t>사업내용 (Activities)</t>
    <phoneticPr fontId="1" type="noConversion"/>
  </si>
  <si>
    <t>브라운백 세미나
(Brownbag Seminar)</t>
    <phoneticPr fontId="1" type="noConversion"/>
  </si>
  <si>
    <t>학술지 발간 
(IRFC publish)</t>
    <phoneticPr fontId="1" type="noConversion"/>
  </si>
  <si>
    <t>학회 자격, 홈페이지 관리 비용
(IAFICO, IRFC Website)</t>
    <phoneticPr fontId="3" type="noConversion"/>
  </si>
  <si>
    <t>SMS 서비스 및 기타 수수료
(SMS Service, remittance charge)</t>
    <phoneticPr fontId="1" type="noConversion"/>
  </si>
  <si>
    <t>합계
(TOTAL)</t>
    <phoneticPr fontId="3" type="noConversion"/>
  </si>
  <si>
    <t>세출(tax expenditure)</t>
    <phoneticPr fontId="1" type="noConversion"/>
  </si>
  <si>
    <t>수입 (Revenue)</t>
    <phoneticPr fontId="3" type="noConversion"/>
  </si>
  <si>
    <t>(2) 현재잔액(Current Balance)</t>
    <phoneticPr fontId="3" type="noConversion"/>
  </si>
  <si>
    <t>(1) + (2)</t>
    <phoneticPr fontId="1" type="noConversion"/>
  </si>
  <si>
    <t>회비, 이사회비, 후원금 (Member &amp; BOD fee, &amp; outside support)</t>
    <phoneticPr fontId="3" type="noConversion"/>
  </si>
  <si>
    <t>기타 (reimbursement, interest on deposit, &amp; others)</t>
    <phoneticPr fontId="1" type="noConversion"/>
  </si>
  <si>
    <t>학술대회, 이사회, 운영위원회
(GFFC, seminars, &amp; BOD and Steering Committee meetings)</t>
  </si>
  <si>
    <t>기타 지출
(Website management, tax, mailing &amp; other expenses)</t>
    <phoneticPr fontId="3" type="noConversion"/>
  </si>
  <si>
    <t>(1) 총지출(Total Expenditure)</t>
    <phoneticPr fontId="3" type="noConversion"/>
  </si>
  <si>
    <t>2. 수입과 지출 (Revenue and Expenditure)</t>
    <phoneticPr fontId="3" type="noConversion"/>
  </si>
  <si>
    <t>2022 GFFC</t>
    <phoneticPr fontId="1" type="noConversion"/>
  </si>
  <si>
    <t>2022년도 이사회, 운영위원회
(2022 BOD Meeting and Steering Committee)</t>
    <phoneticPr fontId="1" type="noConversion"/>
  </si>
  <si>
    <t>2022 경제학 공동 학술대회 등록비 및 발제사례금 
(2022 Korea's Allied Economic Associations Annual Meeting)</t>
    <phoneticPr fontId="1" type="noConversion"/>
  </si>
  <si>
    <t>학술지 발간 (IRFC 6(2) &amp; 7(1))</t>
    <phoneticPr fontId="1" type="noConversion"/>
  </si>
  <si>
    <t>기타
(OTHERS)</t>
    <phoneticPr fontId="3" type="noConversion"/>
  </si>
  <si>
    <t>거래일자</t>
  </si>
  <si>
    <t>적요</t>
  </si>
  <si>
    <t>지급금액</t>
  </si>
  <si>
    <t>입금금액</t>
  </si>
  <si>
    <t>잔액</t>
  </si>
  <si>
    <t>취급점</t>
  </si>
  <si>
    <t>2022-01-02</t>
  </si>
  <si>
    <t>체크우리</t>
  </si>
  <si>
    <t>CrossRef</t>
  </si>
  <si>
    <t>020-1511</t>
  </si>
  <si>
    <t>2022-01-09</t>
  </si>
  <si>
    <t>인터넷</t>
  </si>
  <si>
    <t>조만</t>
  </si>
  <si>
    <t>020-2549</t>
  </si>
  <si>
    <t>2022-01-10</t>
  </si>
  <si>
    <t>수수료</t>
  </si>
  <si>
    <t>SMS수수료</t>
  </si>
  <si>
    <t>020-5313</t>
  </si>
  <si>
    <t>2022-01-16</t>
  </si>
  <si>
    <t>CD이체</t>
  </si>
  <si>
    <t>한국경제학 하나</t>
  </si>
  <si>
    <t>084-4936</t>
  </si>
  <si>
    <t>2022-01-23</t>
  </si>
  <si>
    <t>WIX.COM*97713305</t>
  </si>
  <si>
    <t>2022-01-28</t>
  </si>
  <si>
    <t>국회후생복지위원</t>
  </si>
  <si>
    <t>서래횟집</t>
  </si>
  <si>
    <t>2022-02-01</t>
  </si>
  <si>
    <t>양기진 2022 회</t>
  </si>
  <si>
    <t>037-5298</t>
  </si>
  <si>
    <t>2022-02-10</t>
  </si>
  <si>
    <t>모바일</t>
  </si>
  <si>
    <t>고동원이사회비</t>
  </si>
  <si>
    <t>021-6713</t>
  </si>
  <si>
    <t>2022-02-11</t>
  </si>
  <si>
    <t>임소영</t>
  </si>
  <si>
    <t>006-9656</t>
  </si>
  <si>
    <t>2022-02-14</t>
  </si>
  <si>
    <t>한국경제학회</t>
  </si>
  <si>
    <t>080-1788</t>
  </si>
  <si>
    <t>2022-03-09</t>
  </si>
  <si>
    <t>김윤수</t>
  </si>
  <si>
    <t>010-0719</t>
  </si>
  <si>
    <t>2022-03-10</t>
  </si>
  <si>
    <t>WIX.COM*98510343</t>
  </si>
  <si>
    <t>(주)교보 국민</t>
  </si>
  <si>
    <t>2022-03-12</t>
  </si>
  <si>
    <t>이용만-이사회비</t>
  </si>
  <si>
    <t>020-0499</t>
  </si>
  <si>
    <t>2022-03-19</t>
  </si>
  <si>
    <t>예금결산</t>
  </si>
  <si>
    <t>예금결산이자</t>
  </si>
  <si>
    <t>2022-03-24</t>
  </si>
  <si>
    <t>대체입금</t>
  </si>
  <si>
    <t>VAN DINH</t>
  </si>
  <si>
    <t>2022-03-26</t>
  </si>
  <si>
    <t>WIX.COM*98784787</t>
  </si>
  <si>
    <t>2022-04-06</t>
  </si>
  <si>
    <t>1/WARDATUL ADAWIYAH</t>
  </si>
  <si>
    <t>2022-04-11</t>
  </si>
  <si>
    <t>2022-04-28</t>
  </si>
  <si>
    <t>김인숙   농협</t>
  </si>
  <si>
    <t>2022-05-10</t>
  </si>
  <si>
    <t>2022-05-24</t>
  </si>
  <si>
    <t>CD지급</t>
  </si>
  <si>
    <t>0204938010023</t>
  </si>
  <si>
    <t>2022-06-10</t>
  </si>
  <si>
    <t>2022-06-18</t>
  </si>
  <si>
    <t>2022-06-26</t>
  </si>
  <si>
    <t>CD지로</t>
  </si>
  <si>
    <t>서울특별시주민세 사</t>
  </si>
  <si>
    <t>2022-06-29</t>
  </si>
  <si>
    <t>비비큐 대학로점</t>
  </si>
  <si>
    <t>2022-07-03</t>
  </si>
  <si>
    <t>텔레뱅킹</t>
  </si>
  <si>
    <t>이홍무</t>
  </si>
  <si>
    <t>073-7195</t>
  </si>
  <si>
    <t>2022-07-11</t>
  </si>
  <si>
    <t>2022-07-15</t>
  </si>
  <si>
    <t>대체지급</t>
  </si>
  <si>
    <t>이사 간담회</t>
    <phoneticPr fontId="16" type="noConversion"/>
  </si>
  <si>
    <t>2022-07-22</t>
  </si>
  <si>
    <t>베트남국립대 이체</t>
    <phoneticPr fontId="16" type="noConversion"/>
  </si>
  <si>
    <t>2022-08-10</t>
  </si>
  <si>
    <t>2022-08-18</t>
  </si>
  <si>
    <t>2022-08-20</t>
  </si>
  <si>
    <t>WIX.COM 10117626</t>
  </si>
  <si>
    <t>2022-08-23</t>
  </si>
  <si>
    <t>2022-09-13</t>
  </si>
  <si>
    <t>2022-09-16</t>
  </si>
  <si>
    <t>2022-09-17</t>
  </si>
  <si>
    <t>2022-09-27</t>
  </si>
  <si>
    <t>타행환</t>
  </si>
  <si>
    <t>사단법인 국제금융소</t>
  </si>
  <si>
    <t>019-9759</t>
  </si>
  <si>
    <t>2022-10-05</t>
  </si>
  <si>
    <t>황성호</t>
  </si>
  <si>
    <t>023-1002</t>
  </si>
  <si>
    <t>박주홍</t>
  </si>
  <si>
    <t>081-4047</t>
  </si>
  <si>
    <t>마승렬BOD</t>
  </si>
  <si>
    <t>004-3601</t>
  </si>
  <si>
    <t>2022-10-09</t>
  </si>
  <si>
    <t>김진유</t>
  </si>
  <si>
    <t>088-1850</t>
  </si>
  <si>
    <t>2022-10-11</t>
  </si>
  <si>
    <t>2022-10-12</t>
  </si>
  <si>
    <t>타행건별</t>
  </si>
  <si>
    <t>최성호kcb</t>
  </si>
  <si>
    <t>081-2256</t>
  </si>
  <si>
    <t>2022-10-22</t>
  </si>
  <si>
    <t>김상호</t>
  </si>
  <si>
    <t>004-3025</t>
  </si>
  <si>
    <t>2022-10-23</t>
  </si>
  <si>
    <t>임영광</t>
  </si>
  <si>
    <t>088-7715</t>
  </si>
  <si>
    <t>2022-10-24</t>
  </si>
  <si>
    <t>1/UNIVERSITAET KONST</t>
  </si>
  <si>
    <t>2022-11-10</t>
  </si>
  <si>
    <t>2022-11-11</t>
  </si>
  <si>
    <t>금융감독원</t>
  </si>
  <si>
    <t>020-6011</t>
  </si>
  <si>
    <t>2022-11-17</t>
  </si>
  <si>
    <t>오롬주식회 국민 (세미나)</t>
    <phoneticPr fontId="16" type="noConversion"/>
  </si>
  <si>
    <t>한국금융소비자학회</t>
  </si>
  <si>
    <t>071-0044</t>
  </si>
  <si>
    <t>(사)한국FP학회</t>
  </si>
  <si>
    <t>021-3619</t>
  </si>
  <si>
    <t>2022-11-22</t>
  </si>
  <si>
    <t>2022-11-26</t>
  </si>
  <si>
    <t>이용만</t>
  </si>
  <si>
    <r>
      <t>2022-1</t>
    </r>
    <r>
      <rPr>
        <sz val="6"/>
        <color rgb="FF000000"/>
        <rFont val="맑은 고딕"/>
        <family val="3"/>
        <charset val="129"/>
      </rPr>
      <t>2</t>
    </r>
    <r>
      <rPr>
        <sz val="6"/>
        <color rgb="FF000000"/>
        <rFont val="맑은 고딕"/>
        <charset val="129"/>
      </rPr>
      <t>-</t>
    </r>
    <r>
      <rPr>
        <sz val="6"/>
        <color rgb="FF000000"/>
        <rFont val="맑은 고딕"/>
        <family val="3"/>
        <charset val="129"/>
      </rPr>
      <t>3</t>
    </r>
    <phoneticPr fontId="16" type="noConversion"/>
  </si>
  <si>
    <t>최미수</t>
    <phoneticPr fontId="16" type="noConversion"/>
  </si>
  <si>
    <r>
      <t>2022-1</t>
    </r>
    <r>
      <rPr>
        <sz val="6"/>
        <color rgb="FF000000"/>
        <rFont val="맑은 고딕"/>
        <family val="3"/>
        <charset val="129"/>
      </rPr>
      <t>2</t>
    </r>
    <r>
      <rPr>
        <sz val="6"/>
        <color rgb="FF000000"/>
        <rFont val="맑은 고딕"/>
        <charset val="129"/>
      </rPr>
      <t>-</t>
    </r>
    <r>
      <rPr>
        <sz val="6"/>
        <color rgb="FF000000"/>
        <rFont val="맑은 고딕"/>
        <family val="3"/>
        <charset val="129"/>
      </rPr>
      <t>15</t>
    </r>
    <phoneticPr fontId="16" type="noConversion"/>
  </si>
  <si>
    <r>
      <t>2022-1</t>
    </r>
    <r>
      <rPr>
        <sz val="6"/>
        <color rgb="FF000000"/>
        <rFont val="맑은 고딕"/>
        <family val="3"/>
        <charset val="129"/>
      </rPr>
      <t>2</t>
    </r>
    <r>
      <rPr>
        <sz val="6"/>
        <color rgb="FF000000"/>
        <rFont val="맑은 고딕"/>
        <charset val="129"/>
      </rPr>
      <t>-</t>
    </r>
    <r>
      <rPr>
        <sz val="6"/>
        <color rgb="FF000000"/>
        <rFont val="맑은 고딕"/>
        <family val="3"/>
        <charset val="129"/>
      </rPr>
      <t>17</t>
    </r>
    <phoneticPr fontId="16" type="noConversion"/>
  </si>
  <si>
    <t>예금결산이자</t>
    <phoneticPr fontId="16" type="noConversion"/>
  </si>
  <si>
    <t>김주량 농협 (세미나)</t>
    <phoneticPr fontId="16" type="noConversion"/>
  </si>
  <si>
    <t>지출항목</t>
    <phoneticPr fontId="1" type="noConversion"/>
  </si>
  <si>
    <t>수입항목</t>
    <phoneticPr fontId="1" type="noConversion"/>
  </si>
  <si>
    <t>2. 한경</t>
    <phoneticPr fontId="16" type="noConversion"/>
  </si>
  <si>
    <t>3. 세미나</t>
    <phoneticPr fontId="16" type="noConversion"/>
  </si>
  <si>
    <t>4. GFFC</t>
    <phoneticPr fontId="16" type="noConversion"/>
  </si>
  <si>
    <t>5. IRFC</t>
    <phoneticPr fontId="16" type="noConversion"/>
  </si>
  <si>
    <t>6. 웹사이트</t>
    <phoneticPr fontId="16" type="noConversion"/>
  </si>
  <si>
    <t>7. SMS</t>
    <phoneticPr fontId="16" type="noConversion"/>
  </si>
  <si>
    <t>8. 세금</t>
    <phoneticPr fontId="16" type="noConversion"/>
  </si>
  <si>
    <t>9. 기타</t>
    <phoneticPr fontId="1" type="noConversion"/>
  </si>
  <si>
    <t>회비 등</t>
    <phoneticPr fontId="16" type="noConversion"/>
  </si>
  <si>
    <t>전기이월</t>
  </si>
  <si>
    <t>1. 운영비</t>
  </si>
  <si>
    <t>비고</t>
  </si>
  <si>
    <t>GFFC 관련 참가자 실비 정산 및 발제금 해외 송금 건</t>
  </si>
  <si>
    <t>기타</t>
  </si>
  <si>
    <t>항목</t>
  </si>
  <si>
    <t>금융위에 보낸 IRFC 소포 박스(KDIS 우체국실) 구매 건</t>
  </si>
  <si>
    <t>9.기타 -&gt; 1. 운영비 항목으로 이동 필요 (조만 이사장님 개인카드 결제 건 reimbursement)</t>
  </si>
  <si>
    <r>
      <t>2022-12</t>
    </r>
    <r>
      <rPr>
        <sz val="6"/>
        <color rgb="FF000000"/>
        <rFont val="맑은 고딕"/>
        <charset val="129"/>
      </rPr>
      <t>-</t>
    </r>
    <r>
      <rPr>
        <sz val="6"/>
        <color rgb="FF000000"/>
        <rFont val="맑은 고딕"/>
        <family val="3"/>
        <charset val="129"/>
      </rPr>
      <t>19</t>
    </r>
    <phoneticPr fontId="16" type="noConversion"/>
  </si>
  <si>
    <r>
      <rPr>
        <sz val="10"/>
        <color theme="1"/>
        <rFont val="Arial Unicode MS"/>
        <family val="2"/>
        <charset val="129"/>
      </rPr>
      <t>이사</t>
    </r>
    <r>
      <rPr>
        <sz val="10"/>
        <color theme="1"/>
        <rFont val="돋움"/>
        <family val="2"/>
        <charset val="129"/>
      </rPr>
      <t>회비(</t>
    </r>
    <r>
      <rPr>
        <sz val="10"/>
        <color theme="1"/>
        <rFont val="Arial"/>
        <family val="2"/>
      </rPr>
      <t>Rofikoh Rokhim)</t>
    </r>
    <phoneticPr fontId="1" type="noConversion"/>
  </si>
  <si>
    <t>회비수입</t>
    <phoneticPr fontId="1" type="noConversion"/>
  </si>
  <si>
    <t>후원금수입</t>
    <phoneticPr fontId="1" type="noConversion"/>
  </si>
  <si>
    <t>전기이월</t>
    <phoneticPr fontId="1" type="noConversion"/>
  </si>
  <si>
    <t>결산이자</t>
    <phoneticPr fontId="1" type="noConversion"/>
  </si>
  <si>
    <t>1. 2022년도 사업보고 (2022 Activity Report)</t>
    <phoneticPr fontId="1" type="noConversion"/>
  </si>
  <si>
    <t>2022년 1월 1일~2022년 12월 31일 (Business Year 2022)</t>
    <phoneticPr fontId="1" type="noConversion"/>
  </si>
  <si>
    <t>GFFC</t>
    <phoneticPr fontId="16" type="noConversion"/>
  </si>
  <si>
    <t>Sharon Tennyson</t>
    <phoneticPr fontId="16" type="noConversion"/>
  </si>
  <si>
    <t>임소영   국민 (GFFC)</t>
    <phoneticPr fontId="16" type="noConversion"/>
  </si>
  <si>
    <t>손정국   신한 (GFFC)</t>
    <phoneticPr fontId="16" type="noConversion"/>
  </si>
  <si>
    <t>김상호   국민 (GFFC)</t>
    <phoneticPr fontId="16" type="noConversion"/>
  </si>
  <si>
    <t>양기진   전북 (GFFC)</t>
    <phoneticPr fontId="16" type="noConversion"/>
  </si>
  <si>
    <t>최철 (GFFC)</t>
    <phoneticPr fontId="16" type="noConversion"/>
  </si>
  <si>
    <t/>
  </si>
  <si>
    <t>종류</t>
    <phoneticPr fontId="1" type="noConversion"/>
  </si>
  <si>
    <t>SMS수수료</t>
    <phoneticPr fontId="1" type="noConversion"/>
  </si>
  <si>
    <t>성균관대학교(12월 세미나)</t>
    <phoneticPr fontId="16" type="noConversion"/>
  </si>
  <si>
    <r>
      <t>2022-12</t>
    </r>
    <r>
      <rPr>
        <sz val="6"/>
        <color rgb="FF000000"/>
        <rFont val="맑은 고딕"/>
        <charset val="129"/>
      </rPr>
      <t>-</t>
    </r>
    <r>
      <rPr>
        <sz val="6"/>
        <color rgb="FF000000"/>
        <rFont val="맑은 고딕"/>
        <family val="3"/>
        <charset val="129"/>
      </rPr>
      <t>12</t>
    </r>
    <phoneticPr fontId="16" type="noConversion"/>
  </si>
  <si>
    <t>합계</t>
    <phoneticPr fontId="1" type="noConversion"/>
  </si>
  <si>
    <t>23,996,439</t>
    <phoneticPr fontId="1" type="noConversion"/>
  </si>
  <si>
    <t>22,764,028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</si>
</sst>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_(* #,##0.00_);_(* \(#,##0.00\);_(* &quot;-&quot;??_);_(@_)"/>
    <numFmt numFmtId="177" formatCode="_(&quot;₩&quot;* #,##0_);_(&quot;₩&quot;* \(#,##0\);_(&quot;₩&quot;* &quot;-&quot;_);_(@_)"/>
    <numFmt numFmtId="178" formatCode="_-[$₩-412]* #,##0_-;\-[$₩-412]* #,##0_-;_-[$₩-412]* &quot;-&quot;??_-;_-@_-"/>
    <numFmt numFmtId="179" formatCode="0_ "/>
    <numFmt numFmtId="180" formatCode="&quot;₩&quot;#,##0_);[Red]\(&quot;₩&quot;#,##0\)"/>
    <numFmt numFmtId="181" formatCode="_(* #,##0_);_(* \(#,##0\);_(* &quot;-&quot;??_);_(@_)"/>
  </numFmts>
  <fonts count="45" x14ac:knownFonts="1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2"/>
      <charset val="129"/>
      <scheme val="minor"/>
    </font>
    <font>
      <b/>
      <sz val="12"/>
      <color theme="3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3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Arial"/>
      <family val="2"/>
    </font>
    <font>
      <sz val="8"/>
      <color rgb="FF000000"/>
      <name val="맑은 고딕"/>
      <family val="3"/>
      <charset val="129"/>
    </font>
    <font>
      <sz val="8"/>
      <color rgb="FF000000"/>
      <name val="맑은 고딕"/>
      <charset val="129"/>
    </font>
    <font>
      <sz val="10"/>
      <color theme="1"/>
      <name val="Arial"/>
    </font>
    <font>
      <sz val="6"/>
      <color rgb="FF000000"/>
      <name val="맑은 고딕"/>
      <charset val="129"/>
    </font>
    <font>
      <sz val="7"/>
      <color rgb="FF000000"/>
      <name val="맑은 고딕"/>
      <charset val="129"/>
    </font>
    <font>
      <sz val="8"/>
      <name val="돋움"/>
      <family val="3"/>
      <charset val="129"/>
    </font>
    <font>
      <b/>
      <sz val="12"/>
      <color rgb="FF000000"/>
      <name val="Arial Unicode MS"/>
      <family val="3"/>
      <charset val="129"/>
    </font>
    <font>
      <b/>
      <sz val="12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0"/>
      <color rgb="FF000000"/>
      <name val="돋움"/>
      <family val="3"/>
      <charset val="129"/>
    </font>
    <font>
      <sz val="6"/>
      <color rgb="FF000000"/>
      <name val="맑은 고딕"/>
      <family val="3"/>
      <charset val="129"/>
    </font>
    <font>
      <sz val="12"/>
      <color theme="1"/>
      <name val="Arial"/>
      <family val="2"/>
    </font>
    <font>
      <sz val="12"/>
      <color rgb="FF000000"/>
      <name val="맑은 고딕"/>
      <family val="3"/>
      <charset val="129"/>
    </font>
    <font>
      <b/>
      <u/>
      <sz val="12"/>
      <color theme="1"/>
      <name val="돋움"/>
      <family val="3"/>
      <charset val="129"/>
    </font>
    <font>
      <b/>
      <sz val="12"/>
      <color rgb="FF000000"/>
      <name val="Arial"/>
      <family val="2"/>
    </font>
    <font>
      <b/>
      <sz val="12"/>
      <color rgb="FF000000"/>
      <name val="돋움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돋움"/>
      <family val="3"/>
      <charset val="129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 Unicode MS"/>
      <family val="2"/>
      <charset val="129"/>
    </font>
    <font>
      <sz val="10"/>
      <color theme="1"/>
      <name val="돋움"/>
      <family val="2"/>
      <charset val="129"/>
    </font>
    <font>
      <sz val="10"/>
      <color theme="1"/>
      <name val="Arial"/>
      <family val="2"/>
      <charset val="129"/>
    </font>
    <font>
      <sz val="10"/>
      <color rgb="FF000000"/>
      <name val="Arial Unicode MS"/>
      <family val="2"/>
      <charset val="129"/>
    </font>
    <font>
      <sz val="8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7" fontId="4" fillId="0" borderId="0" xfId="1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180" fontId="7" fillId="0" borderId="2" xfId="0" applyNumberFormat="1" applyFont="1" applyBorder="1">
      <alignment vertical="center"/>
    </xf>
    <xf numFmtId="180" fontId="7" fillId="3" borderId="2" xfId="0" applyNumberFormat="1" applyFont="1" applyFill="1" applyBorder="1">
      <alignment vertical="center"/>
    </xf>
    <xf numFmtId="180" fontId="10" fillId="0" borderId="2" xfId="0" applyNumberFormat="1" applyFont="1" applyBorder="1">
      <alignment vertical="center"/>
    </xf>
    <xf numFmtId="180" fontId="7" fillId="0" borderId="2" xfId="2" applyNumberFormat="1" applyFont="1" applyBorder="1">
      <alignment vertical="center"/>
    </xf>
    <xf numFmtId="180" fontId="7" fillId="4" borderId="2" xfId="0" applyNumberFormat="1" applyFont="1" applyFill="1" applyBorder="1">
      <alignment vertical="center"/>
    </xf>
    <xf numFmtId="0" fontId="13" fillId="0" borderId="0" xfId="0" applyFont="1">
      <alignment vertical="center"/>
    </xf>
    <xf numFmtId="179" fontId="13" fillId="0" borderId="0" xfId="0" applyNumberFormat="1" applyFont="1">
      <alignment vertical="center"/>
    </xf>
    <xf numFmtId="0" fontId="13" fillId="7" borderId="0" xfId="0" applyFont="1" applyFill="1">
      <alignment vertical="center"/>
    </xf>
    <xf numFmtId="180" fontId="13" fillId="7" borderId="0" xfId="0" applyNumberFormat="1" applyFont="1" applyFill="1">
      <alignment vertical="center"/>
    </xf>
    <xf numFmtId="0" fontId="17" fillId="7" borderId="1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22" fillId="7" borderId="0" xfId="0" applyNumberFormat="1" applyFont="1" applyFill="1">
      <alignment vertical="center"/>
    </xf>
    <xf numFmtId="180" fontId="18" fillId="9" borderId="4" xfId="0" applyNumberFormat="1" applyFont="1" applyFill="1" applyBorder="1" applyAlignment="1">
      <alignment horizontal="right" vertical="center"/>
    </xf>
    <xf numFmtId="180" fontId="0" fillId="9" borderId="0" xfId="0" applyNumberFormat="1" applyFill="1">
      <alignment vertical="center"/>
    </xf>
    <xf numFmtId="0" fontId="0" fillId="9" borderId="0" xfId="0" applyFill="1">
      <alignment vertical="center"/>
    </xf>
    <xf numFmtId="0" fontId="24" fillId="0" borderId="0" xfId="0" applyFont="1">
      <alignment vertical="center"/>
    </xf>
    <xf numFmtId="0" fontId="24" fillId="7" borderId="0" xfId="0" applyFont="1" applyFill="1">
      <alignment vertical="center"/>
    </xf>
    <xf numFmtId="0" fontId="25" fillId="7" borderId="0" xfId="0" applyFont="1" applyFill="1">
      <alignment vertical="center"/>
    </xf>
    <xf numFmtId="0" fontId="26" fillId="7" borderId="0" xfId="0" applyFont="1" applyFill="1">
      <alignment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wrapText="1"/>
    </xf>
    <xf numFmtId="180" fontId="7" fillId="4" borderId="2" xfId="2" applyNumberFormat="1" applyFont="1" applyFill="1" applyBorder="1">
      <alignment vertical="center"/>
    </xf>
    <xf numFmtId="0" fontId="13" fillId="11" borderId="0" xfId="0" applyFont="1" applyFill="1">
      <alignment vertical="center"/>
    </xf>
    <xf numFmtId="0" fontId="0" fillId="11" borderId="0" xfId="0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81" fontId="0" fillId="0" borderId="0" xfId="0" applyNumberFormat="1">
      <alignment vertical="center"/>
    </xf>
    <xf numFmtId="180" fontId="34" fillId="12" borderId="2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180" fontId="10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80" fontId="34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181" fontId="13" fillId="0" borderId="0" xfId="0" applyNumberFormat="1" applyFont="1">
      <alignment vertical="center"/>
    </xf>
    <xf numFmtId="181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9" fillId="0" borderId="0" xfId="0" applyFont="1">
      <alignment vertical="center"/>
    </xf>
    <xf numFmtId="41" fontId="29" fillId="0" borderId="0" xfId="0" applyNumberFormat="1" applyFont="1" applyAlignment="1">
      <alignment horizontal="center" vertical="center"/>
    </xf>
    <xf numFmtId="181" fontId="29" fillId="0" borderId="0" xfId="0" applyNumberFormat="1" applyFont="1" applyAlignment="1">
      <alignment horizontal="center" vertical="center"/>
    </xf>
    <xf numFmtId="180" fontId="23" fillId="7" borderId="4" xfId="0" applyNumberFormat="1" applyFont="1" applyFill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79" fontId="11" fillId="0" borderId="6" xfId="0" applyNumberFormat="1" applyFont="1" applyBorder="1" applyAlignment="1">
      <alignment horizontal="right" vertical="center"/>
    </xf>
    <xf numFmtId="179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1" fillId="6" borderId="8" xfId="0" applyNumberFormat="1" applyFont="1" applyFill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41" fontId="0" fillId="0" borderId="0" xfId="2" applyFont="1">
      <alignment vertical="center"/>
    </xf>
    <xf numFmtId="181" fontId="0" fillId="0" borderId="0" xfId="3" applyNumberFormat="1" applyFont="1" applyAlignment="1">
      <alignment horizontal="right" vertical="center"/>
    </xf>
    <xf numFmtId="0" fontId="44" fillId="0" borderId="0" xfId="0" applyFont="1">
      <alignment vertical="center"/>
    </xf>
    <xf numFmtId="49" fontId="12" fillId="5" borderId="8" xfId="0" applyNumberFormat="1" applyFont="1" applyFill="1" applyBorder="1" applyAlignment="1">
      <alignment horizontal="center" vertical="center"/>
    </xf>
    <xf numFmtId="49" fontId="11" fillId="5" borderId="8" xfId="0" applyNumberFormat="1" applyFont="1" applyFill="1" applyBorder="1" applyAlignment="1">
      <alignment horizontal="center" vertical="center"/>
    </xf>
    <xf numFmtId="49" fontId="41" fillId="5" borderId="8" xfId="0" applyNumberFormat="1" applyFont="1" applyFill="1" applyBorder="1" applyAlignment="1">
      <alignment horizontal="center" vertical="center"/>
    </xf>
    <xf numFmtId="181" fontId="12" fillId="5" borderId="8" xfId="3" applyNumberFormat="1" applyFont="1" applyFill="1" applyBorder="1" applyAlignment="1">
      <alignment horizontal="right" vertical="center"/>
    </xf>
    <xf numFmtId="41" fontId="12" fillId="5" borderId="8" xfId="2" applyFont="1" applyFill="1" applyBorder="1" applyAlignment="1">
      <alignment horizontal="center" vertical="center"/>
    </xf>
    <xf numFmtId="49" fontId="12" fillId="5" borderId="8" xfId="0" applyNumberFormat="1" applyFont="1" applyFill="1" applyBorder="1">
      <alignment vertical="center"/>
    </xf>
    <xf numFmtId="49" fontId="12" fillId="5" borderId="8" xfId="0" applyNumberFormat="1" applyFont="1" applyFill="1" applyBorder="1" applyAlignment="1">
      <alignment horizontal="center" vertical="center"/>
    </xf>
    <xf numFmtId="49" fontId="27" fillId="5" borderId="8" xfId="0" applyNumberFormat="1" applyFont="1" applyFill="1" applyBorder="1" applyAlignment="1">
      <alignment horizontal="center" vertical="center"/>
    </xf>
    <xf numFmtId="49" fontId="27" fillId="10" borderId="8" xfId="0" applyNumberFormat="1" applyFont="1" applyFill="1" applyBorder="1" applyAlignment="1">
      <alignment horizontal="center" vertical="center"/>
    </xf>
    <xf numFmtId="49" fontId="42" fillId="13" borderId="8" xfId="0" applyNumberFormat="1" applyFont="1" applyFill="1" applyBorder="1" applyAlignment="1">
      <alignment horizontal="center" vertical="center"/>
    </xf>
    <xf numFmtId="181" fontId="27" fillId="10" borderId="8" xfId="3" applyNumberFormat="1" applyFont="1" applyFill="1" applyBorder="1" applyAlignment="1">
      <alignment horizontal="right" vertical="center"/>
    </xf>
    <xf numFmtId="49" fontId="27" fillId="10" borderId="8" xfId="0" applyNumberFormat="1" applyFont="1" applyFill="1" applyBorder="1" applyAlignment="1">
      <alignment horizontal="right" vertical="center"/>
    </xf>
    <xf numFmtId="41" fontId="27" fillId="10" borderId="8" xfId="2" applyFont="1" applyFill="1" applyBorder="1" applyAlignment="1">
      <alignment horizontal="right" vertical="center"/>
    </xf>
    <xf numFmtId="181" fontId="27" fillId="13" borderId="8" xfId="3" applyNumberFormat="1" applyFont="1" applyFill="1" applyBorder="1" applyAlignment="1">
      <alignment horizontal="right" vertical="center"/>
    </xf>
    <xf numFmtId="181" fontId="27" fillId="13" borderId="8" xfId="3" applyNumberFormat="1" applyFont="1" applyFill="1" applyBorder="1" applyAlignment="1">
      <alignment vertical="center"/>
    </xf>
    <xf numFmtId="49" fontId="14" fillId="6" borderId="8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49" fontId="41" fillId="6" borderId="8" xfId="0" applyNumberFormat="1" applyFont="1" applyFill="1" applyBorder="1" applyAlignment="1">
      <alignment horizontal="left" vertical="center"/>
    </xf>
    <xf numFmtId="3" fontId="41" fillId="0" borderId="8" xfId="0" applyNumberFormat="1" applyFont="1" applyBorder="1" applyAlignment="1">
      <alignment horizontal="right" vertical="center"/>
    </xf>
    <xf numFmtId="179" fontId="12" fillId="0" borderId="8" xfId="0" applyNumberFormat="1" applyFont="1" applyBorder="1" applyAlignment="1">
      <alignment horizontal="right" vertical="center"/>
    </xf>
    <xf numFmtId="179" fontId="12" fillId="6" borderId="8" xfId="0" applyNumberFormat="1" applyFont="1" applyFill="1" applyBorder="1">
      <alignment vertical="center"/>
    </xf>
    <xf numFmtId="49" fontId="15" fillId="6" borderId="8" xfId="0" applyNumberFormat="1" applyFont="1" applyFill="1" applyBorder="1" applyAlignment="1">
      <alignment horizontal="center" vertical="center"/>
    </xf>
    <xf numFmtId="49" fontId="27" fillId="6" borderId="8" xfId="0" applyNumberFormat="1" applyFont="1" applyFill="1" applyBorder="1" applyAlignment="1">
      <alignment horizontal="center" vertical="center"/>
    </xf>
    <xf numFmtId="49" fontId="43" fillId="6" borderId="8" xfId="0" applyNumberFormat="1" applyFont="1" applyFill="1" applyBorder="1" applyAlignment="1">
      <alignment horizontal="left" vertical="center"/>
    </xf>
    <xf numFmtId="179" fontId="40" fillId="0" borderId="8" xfId="0" applyNumberFormat="1" applyFont="1" applyBorder="1" applyAlignment="1">
      <alignment horizontal="right" vertical="center"/>
    </xf>
    <xf numFmtId="49" fontId="27" fillId="13" borderId="8" xfId="0" applyNumberFormat="1" applyFont="1" applyFill="1" applyBorder="1" applyAlignment="1">
      <alignment horizontal="center" vertical="center"/>
    </xf>
    <xf numFmtId="49" fontId="43" fillId="0" borderId="8" xfId="0" applyNumberFormat="1" applyFont="1" applyBorder="1" applyAlignment="1">
      <alignment horizontal="left" vertical="center"/>
    </xf>
    <xf numFmtId="41" fontId="12" fillId="6" borderId="8" xfId="2" applyFont="1" applyFill="1" applyBorder="1" applyAlignment="1">
      <alignment vertical="center"/>
    </xf>
    <xf numFmtId="49" fontId="15" fillId="6" borderId="8" xfId="0" applyNumberFormat="1" applyFont="1" applyFill="1" applyBorder="1" applyAlignment="1">
      <alignment horizontal="center" vertical="center"/>
    </xf>
    <xf numFmtId="0" fontId="44" fillId="0" borderId="8" xfId="0" applyFont="1" applyBorder="1">
      <alignment vertical="center"/>
    </xf>
    <xf numFmtId="179" fontId="12" fillId="6" borderId="8" xfId="0" applyNumberFormat="1" applyFont="1" applyFill="1" applyBorder="1" applyAlignment="1">
      <alignment horizontal="right" vertical="center"/>
    </xf>
    <xf numFmtId="41" fontId="12" fillId="6" borderId="8" xfId="2" applyFont="1" applyFill="1" applyBorder="1" applyAlignment="1">
      <alignment horizontal="right" vertical="center"/>
    </xf>
    <xf numFmtId="41" fontId="12" fillId="8" borderId="8" xfId="2" applyFont="1" applyFill="1" applyBorder="1" applyAlignment="1">
      <alignment vertical="center"/>
    </xf>
    <xf numFmtId="0" fontId="0" fillId="0" borderId="8" xfId="0" applyBorder="1">
      <alignment vertical="center"/>
    </xf>
    <xf numFmtId="49" fontId="41" fillId="0" borderId="8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right" vertical="center"/>
    </xf>
  </cellXfs>
  <cellStyles count="4">
    <cellStyle name="쉼표" xfId="3" builtinId="3"/>
    <cellStyle name="쉼표 [0]" xfId="2" builtinId="6"/>
    <cellStyle name="통화 [0]" xfId="1" builtinId="7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6"/>
  <sheetViews>
    <sheetView workbookViewId="0">
      <selection activeCell="D13" sqref="D13"/>
    </sheetView>
  </sheetViews>
  <sheetFormatPr defaultColWidth="7.44140625" defaultRowHeight="17.25" x14ac:dyDescent="0.3"/>
  <cols>
    <col min="2" max="2" width="2.77734375" customWidth="1"/>
    <col min="3" max="3" width="73.77734375" bestFit="1" customWidth="1"/>
    <col min="4" max="4" width="22.21875" bestFit="1" customWidth="1"/>
    <col min="5" max="5" width="4.44140625" customWidth="1"/>
    <col min="6" max="6" width="45.33203125" customWidth="1"/>
    <col min="7" max="7" width="27.21875" customWidth="1"/>
    <col min="8" max="8" width="18.88671875" customWidth="1"/>
    <col min="9" max="9" width="4" customWidth="1"/>
    <col min="10" max="10" width="12.5546875" bestFit="1" customWidth="1"/>
  </cols>
  <sheetData>
    <row r="1" spans="2:14" x14ac:dyDescent="0.3">
      <c r="F1" s="7"/>
      <c r="G1" s="7"/>
      <c r="H1" s="7"/>
      <c r="I1" s="7"/>
    </row>
    <row r="3" spans="2:14" x14ac:dyDescent="0.3">
      <c r="C3" s="2" t="s">
        <v>188</v>
      </c>
      <c r="F3" s="11" t="s">
        <v>20</v>
      </c>
      <c r="G3" s="11"/>
      <c r="H3" s="11"/>
      <c r="I3" s="11"/>
    </row>
    <row r="4" spans="2:14" x14ac:dyDescent="0.3">
      <c r="F4" s="11" t="s">
        <v>189</v>
      </c>
      <c r="G4" s="11"/>
      <c r="H4" s="11"/>
      <c r="I4" s="11"/>
    </row>
    <row r="5" spans="2:14" x14ac:dyDescent="0.3">
      <c r="B5" s="1"/>
      <c r="C5" s="6" t="s">
        <v>5</v>
      </c>
      <c r="D5" s="3" t="s">
        <v>0</v>
      </c>
      <c r="E5" s="10"/>
      <c r="F5" s="70" t="s">
        <v>12</v>
      </c>
      <c r="G5" s="71"/>
      <c r="H5" s="12" t="s">
        <v>1</v>
      </c>
      <c r="I5" s="45"/>
    </row>
    <row r="6" spans="2:14" ht="34.5" x14ac:dyDescent="0.3">
      <c r="B6" s="5">
        <v>1</v>
      </c>
      <c r="C6" s="4" t="s">
        <v>22</v>
      </c>
      <c r="D6" s="15">
        <v>996239</v>
      </c>
      <c r="E6" s="8"/>
      <c r="F6" s="68" t="s">
        <v>2</v>
      </c>
      <c r="G6" s="69"/>
      <c r="H6" s="42">
        <f>'은행 입출금 1.1~12.17'!L3</f>
        <v>54857281</v>
      </c>
      <c r="I6" s="46"/>
    </row>
    <row r="7" spans="2:14" ht="34.5" x14ac:dyDescent="0.3">
      <c r="B7" s="5">
        <v>2</v>
      </c>
      <c r="C7" s="4" t="s">
        <v>23</v>
      </c>
      <c r="D7" s="16">
        <v>601000</v>
      </c>
      <c r="E7" s="8"/>
      <c r="F7" s="68" t="s">
        <v>15</v>
      </c>
      <c r="G7" s="69"/>
      <c r="H7" s="15">
        <v>22719548</v>
      </c>
      <c r="I7" s="44"/>
    </row>
    <row r="8" spans="2:14" ht="34.5" x14ac:dyDescent="0.3">
      <c r="B8" s="5">
        <v>3</v>
      </c>
      <c r="C8" s="4" t="s">
        <v>6</v>
      </c>
      <c r="D8" s="15">
        <v>2580200</v>
      </c>
      <c r="E8" s="8"/>
      <c r="F8" s="68" t="s">
        <v>16</v>
      </c>
      <c r="G8" s="69"/>
      <c r="H8" s="15">
        <v>44480</v>
      </c>
      <c r="I8" s="44"/>
      <c r="J8" s="43"/>
    </row>
    <row r="9" spans="2:14" ht="39" customHeight="1" x14ac:dyDescent="0.3">
      <c r="B9" s="5">
        <v>4</v>
      </c>
      <c r="C9" s="4" t="s">
        <v>21</v>
      </c>
      <c r="D9" s="15">
        <v>16945929</v>
      </c>
      <c r="E9" s="8"/>
      <c r="F9" s="68" t="s">
        <v>3</v>
      </c>
      <c r="G9" s="69"/>
      <c r="H9" s="13">
        <f>SUM(H6:H8)</f>
        <v>77621309</v>
      </c>
      <c r="I9" s="47"/>
      <c r="J9" s="43"/>
    </row>
    <row r="10" spans="2:14" ht="34.5" x14ac:dyDescent="0.3">
      <c r="B10" s="5">
        <v>5</v>
      </c>
      <c r="C10" s="4" t="s">
        <v>7</v>
      </c>
      <c r="D10" s="15">
        <v>1500200</v>
      </c>
      <c r="E10" s="8"/>
      <c r="F10" s="70" t="s">
        <v>4</v>
      </c>
      <c r="G10" s="71"/>
      <c r="H10" s="14"/>
      <c r="I10" s="47"/>
    </row>
    <row r="11" spans="2:14" ht="34.5" x14ac:dyDescent="0.3">
      <c r="B11" s="5">
        <v>6</v>
      </c>
      <c r="C11" s="4" t="s">
        <v>8</v>
      </c>
      <c r="D11" s="15">
        <v>802441</v>
      </c>
      <c r="E11" s="8"/>
      <c r="F11" s="72" t="s">
        <v>17</v>
      </c>
      <c r="G11" s="73"/>
      <c r="H11" s="13">
        <f>D6+D7+D8+D9</f>
        <v>21123368</v>
      </c>
      <c r="I11" s="47"/>
      <c r="K11" s="60"/>
      <c r="L11" s="61"/>
      <c r="M11" s="61"/>
      <c r="N11" s="62"/>
    </row>
    <row r="12" spans="2:14" ht="34.5" x14ac:dyDescent="0.3">
      <c r="B12" s="5">
        <v>7</v>
      </c>
      <c r="C12" s="4" t="s">
        <v>9</v>
      </c>
      <c r="D12" s="15">
        <v>1160</v>
      </c>
      <c r="E12" s="8"/>
      <c r="F12" s="68" t="s">
        <v>24</v>
      </c>
      <c r="G12" s="69"/>
      <c r="H12" s="15">
        <v>1500200</v>
      </c>
      <c r="I12" s="44"/>
    </row>
    <row r="13" spans="2:14" ht="36.6" customHeight="1" x14ac:dyDescent="0.3">
      <c r="B13" s="5">
        <v>8</v>
      </c>
      <c r="C13" s="4" t="s">
        <v>11</v>
      </c>
      <c r="D13" s="16">
        <v>64370</v>
      </c>
      <c r="E13" s="8"/>
      <c r="F13" s="72" t="s">
        <v>18</v>
      </c>
      <c r="G13" s="69"/>
      <c r="H13" s="13">
        <f>D11+D12+D13+D14</f>
        <v>1372871</v>
      </c>
      <c r="I13" s="47"/>
    </row>
    <row r="14" spans="2:14" ht="39" customHeight="1" x14ac:dyDescent="0.3">
      <c r="B14" s="5">
        <v>9</v>
      </c>
      <c r="C14" s="4" t="s">
        <v>25</v>
      </c>
      <c r="D14" s="16">
        <v>504900</v>
      </c>
      <c r="E14" s="8"/>
      <c r="F14" s="63" t="s">
        <v>19</v>
      </c>
      <c r="G14" s="64"/>
      <c r="H14" s="13">
        <f>SUM(H11:H13)</f>
        <v>23996439</v>
      </c>
      <c r="I14" s="47"/>
    </row>
    <row r="15" spans="2:14" ht="35.450000000000003" customHeight="1" x14ac:dyDescent="0.3">
      <c r="B15" s="34">
        <v>10</v>
      </c>
      <c r="C15" s="35" t="s">
        <v>10</v>
      </c>
      <c r="D15" s="36">
        <f>SUM(D6:D14)</f>
        <v>23996439</v>
      </c>
      <c r="E15" s="9"/>
      <c r="F15" s="65" t="s">
        <v>13</v>
      </c>
      <c r="G15" s="66"/>
      <c r="H15" s="17">
        <f>H9-H14</f>
        <v>53624870</v>
      </c>
      <c r="I15" s="47"/>
    </row>
    <row r="16" spans="2:14" ht="37.15" customHeight="1" x14ac:dyDescent="0.3">
      <c r="F16" s="67" t="s">
        <v>14</v>
      </c>
      <c r="G16" s="67"/>
      <c r="H16" s="13">
        <f>SUM(H14:H15)</f>
        <v>77621309</v>
      </c>
      <c r="I16" s="47"/>
    </row>
  </sheetData>
  <mergeCells count="13">
    <mergeCell ref="F5:G5"/>
    <mergeCell ref="F6:G6"/>
    <mergeCell ref="F7:G7"/>
    <mergeCell ref="F8:G8"/>
    <mergeCell ref="K11:N11"/>
    <mergeCell ref="F14:G14"/>
    <mergeCell ref="F15:G15"/>
    <mergeCell ref="F16:G16"/>
    <mergeCell ref="F9:G9"/>
    <mergeCell ref="F10:G10"/>
    <mergeCell ref="F11:G11"/>
    <mergeCell ref="F12:G12"/>
    <mergeCell ref="F13:G13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75"/>
  <sheetViews>
    <sheetView tabSelected="1" topLeftCell="B49" workbookViewId="0">
      <selection activeCell="X53" sqref="X53"/>
    </sheetView>
  </sheetViews>
  <sheetFormatPr defaultRowHeight="17.25" x14ac:dyDescent="0.3"/>
  <cols>
    <col min="1" max="1" width="11.109375" bestFit="1" customWidth="1"/>
    <col min="4" max="4" width="19.6640625" style="79" bestFit="1" customWidth="1"/>
    <col min="5" max="5" width="11.6640625" style="78" bestFit="1" customWidth="1"/>
    <col min="6" max="8" width="0" hidden="1" customWidth="1"/>
    <col min="9" max="9" width="13.33203125" style="77" customWidth="1"/>
    <col min="10" max="12" width="9" customWidth="1"/>
    <col min="13" max="14" width="9" hidden="1" customWidth="1"/>
    <col min="15" max="15" width="0" hidden="1" customWidth="1"/>
    <col min="16" max="18" width="9" hidden="1" customWidth="1"/>
    <col min="19" max="19" width="55.5546875" bestFit="1" customWidth="1"/>
    <col min="21" max="21" width="12.109375" bestFit="1" customWidth="1"/>
    <col min="22" max="22" width="3.88671875" customWidth="1"/>
    <col min="23" max="23" width="12" customWidth="1"/>
    <col min="24" max="24" width="14.88671875" customWidth="1"/>
    <col min="25" max="25" width="11.44140625" customWidth="1"/>
  </cols>
  <sheetData>
    <row r="2" spans="1:35" x14ac:dyDescent="0.3">
      <c r="B2" s="80" t="s">
        <v>26</v>
      </c>
      <c r="C2" s="81" t="s">
        <v>198</v>
      </c>
      <c r="D2" s="82" t="s">
        <v>27</v>
      </c>
      <c r="E2" s="83" t="s">
        <v>28</v>
      </c>
      <c r="F2" s="80"/>
      <c r="G2" s="80"/>
      <c r="H2" s="80"/>
      <c r="I2" s="84" t="s">
        <v>29</v>
      </c>
      <c r="J2" s="81" t="s">
        <v>179</v>
      </c>
      <c r="K2" s="80"/>
      <c r="L2" s="80" t="s">
        <v>30</v>
      </c>
      <c r="M2" s="85"/>
      <c r="N2" s="85"/>
      <c r="O2" s="85"/>
      <c r="P2" s="86" t="s">
        <v>31</v>
      </c>
      <c r="Q2" s="86"/>
      <c r="R2" s="86"/>
      <c r="S2" s="87" t="s">
        <v>176</v>
      </c>
      <c r="T2" s="18"/>
      <c r="U2" s="53"/>
      <c r="V2" s="54"/>
      <c r="W2" s="54"/>
      <c r="X2" s="54"/>
      <c r="Y2" s="54"/>
      <c r="Z2" s="18"/>
      <c r="AA2" s="18"/>
    </row>
    <row r="3" spans="1:35" s="38" customFormat="1" x14ac:dyDescent="0.3">
      <c r="B3" s="88"/>
      <c r="C3" s="88"/>
      <c r="D3" s="89" t="s">
        <v>174</v>
      </c>
      <c r="E3" s="90"/>
      <c r="F3" s="91"/>
      <c r="G3" s="91"/>
      <c r="H3" s="91"/>
      <c r="I3" s="92"/>
      <c r="J3" s="91"/>
      <c r="K3" s="91"/>
      <c r="L3" s="93">
        <v>54857281</v>
      </c>
      <c r="M3" s="94"/>
      <c r="N3" s="94"/>
      <c r="O3" s="94"/>
      <c r="P3" s="88"/>
      <c r="Q3" s="88"/>
      <c r="R3" s="88"/>
      <c r="S3" s="88"/>
      <c r="T3" s="37"/>
      <c r="U3" s="52"/>
      <c r="V3" s="52"/>
      <c r="W3" s="52"/>
      <c r="X3" s="52"/>
      <c r="Y3" s="52"/>
      <c r="Z3" s="18"/>
      <c r="AA3" s="48"/>
      <c r="AB3" s="48"/>
      <c r="AC3" s="48"/>
      <c r="AD3" s="49"/>
      <c r="AE3" s="49"/>
      <c r="AF3" s="48"/>
      <c r="AG3" s="49"/>
      <c r="AH3" s="48"/>
      <c r="AI3" s="48"/>
    </row>
    <row r="4" spans="1:35" x14ac:dyDescent="0.3">
      <c r="B4" s="95" t="s">
        <v>32</v>
      </c>
      <c r="C4" s="96" t="s">
        <v>33</v>
      </c>
      <c r="D4" s="97" t="s">
        <v>34</v>
      </c>
      <c r="E4" s="98">
        <v>334316</v>
      </c>
      <c r="F4" s="99"/>
      <c r="G4" s="99"/>
      <c r="H4" s="99"/>
      <c r="I4" s="98">
        <v>0</v>
      </c>
      <c r="J4" s="99"/>
      <c r="K4" s="99"/>
      <c r="L4" s="98">
        <v>54522965</v>
      </c>
      <c r="M4" s="100"/>
      <c r="N4" s="100"/>
      <c r="O4" s="100"/>
      <c r="P4" s="101" t="s">
        <v>35</v>
      </c>
      <c r="Q4" s="101"/>
      <c r="R4" s="101"/>
      <c r="S4" s="102"/>
      <c r="T4" s="19"/>
      <c r="U4" s="55"/>
      <c r="V4" s="56"/>
      <c r="W4" s="56"/>
      <c r="X4" s="54"/>
      <c r="Y4" s="57"/>
      <c r="Z4" s="18"/>
      <c r="AA4" s="18"/>
    </row>
    <row r="5" spans="1:35" x14ac:dyDescent="0.3">
      <c r="A5" s="41"/>
      <c r="B5" s="95" t="s">
        <v>36</v>
      </c>
      <c r="C5" s="96" t="s">
        <v>37</v>
      </c>
      <c r="D5" s="103" t="s">
        <v>38</v>
      </c>
      <c r="E5" s="98">
        <v>0</v>
      </c>
      <c r="F5" s="99"/>
      <c r="G5" s="99"/>
      <c r="H5" s="99"/>
      <c r="I5" s="98">
        <v>3000000</v>
      </c>
      <c r="J5" s="99"/>
      <c r="K5" s="99"/>
      <c r="L5" s="98">
        <v>57522965</v>
      </c>
      <c r="M5" s="100"/>
      <c r="N5" s="100"/>
      <c r="O5" s="100"/>
      <c r="P5" s="101" t="s">
        <v>39</v>
      </c>
      <c r="Q5" s="101"/>
      <c r="R5" s="101"/>
      <c r="S5" s="102"/>
      <c r="T5" s="18"/>
      <c r="U5" s="56"/>
      <c r="V5" s="56"/>
      <c r="W5" s="56"/>
      <c r="X5" s="54"/>
      <c r="Y5" s="58"/>
      <c r="Z5" s="18"/>
      <c r="AA5" s="39"/>
      <c r="AB5" s="40"/>
      <c r="AC5" s="39"/>
      <c r="AD5" s="39"/>
      <c r="AE5" s="40"/>
      <c r="AF5" s="40"/>
      <c r="AG5" s="40"/>
      <c r="AH5" s="40"/>
      <c r="AI5" s="40"/>
    </row>
    <row r="6" spans="1:35" x14ac:dyDescent="0.3">
      <c r="B6" s="95" t="s">
        <v>40</v>
      </c>
      <c r="C6" s="96" t="s">
        <v>41</v>
      </c>
      <c r="D6" s="103" t="s">
        <v>42</v>
      </c>
      <c r="E6" s="98">
        <v>120</v>
      </c>
      <c r="F6" s="99"/>
      <c r="G6" s="99"/>
      <c r="H6" s="99"/>
      <c r="I6" s="98">
        <v>0</v>
      </c>
      <c r="J6" s="99"/>
      <c r="K6" s="99"/>
      <c r="L6" s="98">
        <v>57522845</v>
      </c>
      <c r="M6" s="100"/>
      <c r="N6" s="100"/>
      <c r="O6" s="100"/>
      <c r="P6" s="101" t="s">
        <v>43</v>
      </c>
      <c r="Q6" s="101"/>
      <c r="R6" s="101"/>
      <c r="S6" s="102"/>
      <c r="T6" s="18"/>
      <c r="U6" s="18"/>
      <c r="V6" s="18"/>
      <c r="W6" s="18"/>
      <c r="X6" s="18"/>
      <c r="Y6" s="18"/>
      <c r="Z6" s="18"/>
      <c r="AA6" s="18"/>
    </row>
    <row r="7" spans="1:35" x14ac:dyDescent="0.3">
      <c r="B7" s="95" t="s">
        <v>44</v>
      </c>
      <c r="C7" s="96" t="s">
        <v>45</v>
      </c>
      <c r="D7" s="103" t="s">
        <v>46</v>
      </c>
      <c r="E7" s="98">
        <v>601000</v>
      </c>
      <c r="F7" s="99"/>
      <c r="G7" s="99"/>
      <c r="H7" s="99"/>
      <c r="I7" s="98">
        <v>0</v>
      </c>
      <c r="J7" s="99"/>
      <c r="K7" s="99"/>
      <c r="L7" s="98">
        <v>56921845</v>
      </c>
      <c r="M7" s="100"/>
      <c r="N7" s="100"/>
      <c r="O7" s="100"/>
      <c r="P7" s="101" t="s">
        <v>47</v>
      </c>
      <c r="Q7" s="101"/>
      <c r="R7" s="101"/>
      <c r="S7" s="102"/>
      <c r="T7" s="18"/>
      <c r="U7" s="18"/>
      <c r="V7" s="18"/>
      <c r="W7" s="18"/>
      <c r="X7" s="18"/>
      <c r="Y7" s="18"/>
      <c r="Z7" s="18"/>
      <c r="AA7" s="18"/>
    </row>
    <row r="8" spans="1:35" x14ac:dyDescent="0.3">
      <c r="B8" s="95" t="s">
        <v>48</v>
      </c>
      <c r="C8" s="96" t="s">
        <v>33</v>
      </c>
      <c r="D8" s="103" t="s">
        <v>49</v>
      </c>
      <c r="E8" s="98">
        <v>200065</v>
      </c>
      <c r="F8" s="99"/>
      <c r="G8" s="99"/>
      <c r="H8" s="99"/>
      <c r="I8" s="98">
        <v>0</v>
      </c>
      <c r="J8" s="99"/>
      <c r="K8" s="99"/>
      <c r="L8" s="98">
        <v>56721780</v>
      </c>
      <c r="M8" s="100"/>
      <c r="N8" s="100"/>
      <c r="O8" s="100"/>
      <c r="P8" s="101" t="s">
        <v>35</v>
      </c>
      <c r="Q8" s="101"/>
      <c r="R8" s="101"/>
      <c r="S8" s="102"/>
      <c r="T8" s="18"/>
      <c r="U8" s="18"/>
      <c r="V8" s="18"/>
      <c r="W8" s="18"/>
      <c r="X8" s="18"/>
      <c r="Y8" s="18"/>
      <c r="Z8" s="18"/>
      <c r="AA8" s="18"/>
    </row>
    <row r="9" spans="1:35" x14ac:dyDescent="0.3">
      <c r="B9" s="95" t="s">
        <v>50</v>
      </c>
      <c r="C9" s="96" t="s">
        <v>33</v>
      </c>
      <c r="D9" s="103" t="s">
        <v>51</v>
      </c>
      <c r="E9" s="98">
        <v>20000</v>
      </c>
      <c r="F9" s="99"/>
      <c r="G9" s="99"/>
      <c r="H9" s="99"/>
      <c r="I9" s="98">
        <v>0</v>
      </c>
      <c r="J9" s="99"/>
      <c r="K9" s="99"/>
      <c r="L9" s="98">
        <v>56701780</v>
      </c>
      <c r="M9" s="100"/>
      <c r="N9" s="100"/>
      <c r="O9" s="100"/>
      <c r="P9" s="101" t="s">
        <v>35</v>
      </c>
      <c r="Q9" s="101"/>
      <c r="R9" s="101"/>
      <c r="S9" s="102"/>
      <c r="T9" s="18"/>
      <c r="U9" s="18"/>
      <c r="V9" s="18"/>
      <c r="W9" s="18"/>
      <c r="X9" s="18"/>
      <c r="Y9" s="18"/>
      <c r="Z9" s="18"/>
      <c r="AA9" s="18"/>
    </row>
    <row r="10" spans="1:35" x14ac:dyDescent="0.3">
      <c r="B10" s="95" t="s">
        <v>50</v>
      </c>
      <c r="C10" s="96" t="s">
        <v>33</v>
      </c>
      <c r="D10" s="103" t="s">
        <v>52</v>
      </c>
      <c r="E10" s="98">
        <v>163000</v>
      </c>
      <c r="F10" s="99"/>
      <c r="G10" s="99"/>
      <c r="H10" s="99"/>
      <c r="I10" s="98">
        <v>0</v>
      </c>
      <c r="J10" s="99"/>
      <c r="K10" s="99"/>
      <c r="L10" s="98">
        <v>56538780</v>
      </c>
      <c r="M10" s="100"/>
      <c r="N10" s="100"/>
      <c r="O10" s="100"/>
      <c r="P10" s="101" t="s">
        <v>35</v>
      </c>
      <c r="Q10" s="101"/>
      <c r="R10" s="101"/>
      <c r="S10" s="102"/>
      <c r="T10" s="18"/>
      <c r="U10" s="18"/>
      <c r="V10" s="18"/>
      <c r="W10" s="18"/>
      <c r="X10" s="18"/>
      <c r="Y10" s="18"/>
      <c r="Z10" s="18"/>
      <c r="AA10" s="18"/>
    </row>
    <row r="11" spans="1:35" x14ac:dyDescent="0.3">
      <c r="B11" s="95" t="s">
        <v>53</v>
      </c>
      <c r="C11" s="96" t="s">
        <v>37</v>
      </c>
      <c r="D11" s="103" t="s">
        <v>54</v>
      </c>
      <c r="E11" s="98">
        <v>0</v>
      </c>
      <c r="F11" s="99"/>
      <c r="G11" s="99"/>
      <c r="H11" s="99"/>
      <c r="I11" s="98">
        <v>250000</v>
      </c>
      <c r="J11" s="99"/>
      <c r="K11" s="99"/>
      <c r="L11" s="98">
        <v>56788780</v>
      </c>
      <c r="M11" s="100"/>
      <c r="N11" s="100"/>
      <c r="O11" s="100"/>
      <c r="P11" s="101" t="s">
        <v>55</v>
      </c>
      <c r="Q11" s="101"/>
      <c r="R11" s="101"/>
      <c r="S11" s="102"/>
      <c r="T11" s="18"/>
      <c r="U11" s="18"/>
      <c r="V11" s="18"/>
      <c r="W11" s="18"/>
      <c r="X11" s="18"/>
      <c r="Y11" s="18"/>
      <c r="Z11" s="18"/>
      <c r="AA11" s="18"/>
    </row>
    <row r="12" spans="1:35" x14ac:dyDescent="0.3">
      <c r="B12" s="95" t="s">
        <v>56</v>
      </c>
      <c r="C12" s="96" t="s">
        <v>41</v>
      </c>
      <c r="D12" s="103" t="s">
        <v>42</v>
      </c>
      <c r="E12" s="98">
        <v>120</v>
      </c>
      <c r="F12" s="99"/>
      <c r="G12" s="99"/>
      <c r="H12" s="99"/>
      <c r="I12" s="98">
        <v>0</v>
      </c>
      <c r="J12" s="99"/>
      <c r="K12" s="99"/>
      <c r="L12" s="98">
        <v>56788660</v>
      </c>
      <c r="M12" s="100"/>
      <c r="N12" s="100"/>
      <c r="O12" s="100"/>
      <c r="P12" s="101" t="s">
        <v>43</v>
      </c>
      <c r="Q12" s="101"/>
      <c r="R12" s="101"/>
      <c r="S12" s="102"/>
      <c r="T12" s="18"/>
      <c r="U12" s="18"/>
      <c r="V12" s="18"/>
      <c r="W12" s="18"/>
      <c r="X12" s="18"/>
      <c r="Y12" s="18"/>
      <c r="Z12" s="18"/>
      <c r="AA12" s="18"/>
    </row>
    <row r="13" spans="1:35" x14ac:dyDescent="0.3">
      <c r="B13" s="95" t="s">
        <v>56</v>
      </c>
      <c r="C13" s="96" t="s">
        <v>57</v>
      </c>
      <c r="D13" s="103" t="s">
        <v>58</v>
      </c>
      <c r="E13" s="98">
        <v>0</v>
      </c>
      <c r="F13" s="99"/>
      <c r="G13" s="99"/>
      <c r="H13" s="99"/>
      <c r="I13" s="98">
        <v>200000</v>
      </c>
      <c r="J13" s="99"/>
      <c r="K13" s="99"/>
      <c r="L13" s="98">
        <v>56988660</v>
      </c>
      <c r="M13" s="100"/>
      <c r="N13" s="100"/>
      <c r="O13" s="100"/>
      <c r="P13" s="101" t="s">
        <v>59</v>
      </c>
      <c r="Q13" s="101"/>
      <c r="R13" s="101"/>
      <c r="S13" s="102"/>
      <c r="T13" s="18"/>
      <c r="U13" s="18"/>
      <c r="V13" s="18"/>
      <c r="W13" s="18"/>
      <c r="X13" s="18"/>
      <c r="Y13" s="18"/>
      <c r="Z13" s="18"/>
      <c r="AA13" s="18"/>
    </row>
    <row r="14" spans="1:35" x14ac:dyDescent="0.3">
      <c r="B14" s="95" t="s">
        <v>60</v>
      </c>
      <c r="C14" s="96" t="s">
        <v>37</v>
      </c>
      <c r="D14" s="103" t="s">
        <v>61</v>
      </c>
      <c r="E14" s="98">
        <v>0</v>
      </c>
      <c r="F14" s="104"/>
      <c r="G14" s="104"/>
      <c r="H14" s="104"/>
      <c r="I14" s="98">
        <v>250000</v>
      </c>
      <c r="J14" s="99"/>
      <c r="K14" s="99"/>
      <c r="L14" s="98">
        <v>57238660</v>
      </c>
      <c r="M14" s="100"/>
      <c r="N14" s="100"/>
      <c r="O14" s="100"/>
      <c r="P14" s="101" t="s">
        <v>62</v>
      </c>
      <c r="Q14" s="101"/>
      <c r="R14" s="101"/>
      <c r="S14" s="102"/>
      <c r="T14" s="18"/>
      <c r="U14" s="18"/>
      <c r="V14" s="18"/>
      <c r="W14" s="18"/>
      <c r="X14" s="18"/>
      <c r="Y14" s="18"/>
      <c r="Z14" s="18"/>
      <c r="AA14" s="18"/>
    </row>
    <row r="15" spans="1:35" x14ac:dyDescent="0.3">
      <c r="B15" s="95" t="s">
        <v>63</v>
      </c>
      <c r="C15" s="96" t="s">
        <v>37</v>
      </c>
      <c r="D15" s="103" t="s">
        <v>64</v>
      </c>
      <c r="E15" s="98">
        <v>0</v>
      </c>
      <c r="F15" s="104"/>
      <c r="G15" s="104"/>
      <c r="H15" s="104"/>
      <c r="I15" s="98">
        <v>160000</v>
      </c>
      <c r="J15" s="99"/>
      <c r="K15" s="99"/>
      <c r="L15" s="98">
        <v>57398660</v>
      </c>
      <c r="M15" s="100"/>
      <c r="N15" s="100"/>
      <c r="O15" s="100"/>
      <c r="P15" s="101" t="s">
        <v>65</v>
      </c>
      <c r="Q15" s="101"/>
      <c r="R15" s="101"/>
      <c r="S15" s="102"/>
      <c r="T15" s="18"/>
      <c r="U15" s="18"/>
      <c r="V15" s="18"/>
      <c r="W15" s="18"/>
      <c r="X15" s="18"/>
      <c r="Y15" s="18"/>
      <c r="Z15" s="18"/>
      <c r="AA15" s="18"/>
    </row>
    <row r="16" spans="1:35" x14ac:dyDescent="0.3">
      <c r="B16" s="95" t="s">
        <v>66</v>
      </c>
      <c r="C16" s="96" t="s">
        <v>37</v>
      </c>
      <c r="D16" s="103" t="s">
        <v>67</v>
      </c>
      <c r="E16" s="98">
        <v>0</v>
      </c>
      <c r="F16" s="104"/>
      <c r="G16" s="104"/>
      <c r="H16" s="104"/>
      <c r="I16" s="98">
        <v>200000</v>
      </c>
      <c r="J16" s="99"/>
      <c r="K16" s="99"/>
      <c r="L16" s="98">
        <v>57598660</v>
      </c>
      <c r="M16" s="100"/>
      <c r="N16" s="100"/>
      <c r="O16" s="100"/>
      <c r="P16" s="101" t="s">
        <v>68</v>
      </c>
      <c r="Q16" s="101"/>
      <c r="R16" s="101"/>
      <c r="S16" s="102"/>
      <c r="T16" s="18"/>
      <c r="U16" s="18"/>
      <c r="V16" s="18"/>
      <c r="W16" s="18"/>
      <c r="X16" s="18"/>
      <c r="Y16" s="18"/>
      <c r="Z16" s="18"/>
      <c r="AA16" s="18"/>
    </row>
    <row r="17" spans="2:27" x14ac:dyDescent="0.3">
      <c r="B17" s="95" t="s">
        <v>69</v>
      </c>
      <c r="C17" s="96" t="s">
        <v>33</v>
      </c>
      <c r="D17" s="103" t="s">
        <v>70</v>
      </c>
      <c r="E17" s="98">
        <v>21140</v>
      </c>
      <c r="F17" s="104"/>
      <c r="G17" s="104"/>
      <c r="H17" s="104"/>
      <c r="I17" s="98">
        <v>0</v>
      </c>
      <c r="J17" s="99"/>
      <c r="K17" s="99"/>
      <c r="L17" s="98">
        <v>57577520</v>
      </c>
      <c r="M17" s="100"/>
      <c r="N17" s="100"/>
      <c r="O17" s="100"/>
      <c r="P17" s="101" t="s">
        <v>35</v>
      </c>
      <c r="Q17" s="101"/>
      <c r="R17" s="101"/>
      <c r="S17" s="102"/>
      <c r="T17" s="18"/>
      <c r="U17" s="18"/>
      <c r="V17" s="18"/>
      <c r="W17" s="18"/>
      <c r="X17" s="18"/>
      <c r="Y17" s="18"/>
      <c r="Z17" s="18"/>
      <c r="AA17" s="18"/>
    </row>
    <row r="18" spans="2:27" x14ac:dyDescent="0.3">
      <c r="B18" s="95" t="s">
        <v>69</v>
      </c>
      <c r="C18" s="96" t="s">
        <v>45</v>
      </c>
      <c r="D18" s="103" t="s">
        <v>71</v>
      </c>
      <c r="E18" s="98">
        <v>746800</v>
      </c>
      <c r="F18" s="104"/>
      <c r="G18" s="104"/>
      <c r="H18" s="104"/>
      <c r="I18" s="98">
        <v>0</v>
      </c>
      <c r="J18" s="99"/>
      <c r="K18" s="99"/>
      <c r="L18" s="98">
        <v>56830720</v>
      </c>
      <c r="M18" s="100"/>
      <c r="N18" s="100"/>
      <c r="O18" s="100"/>
      <c r="P18" s="101" t="s">
        <v>47</v>
      </c>
      <c r="Q18" s="101"/>
      <c r="R18" s="101"/>
      <c r="S18" s="102"/>
      <c r="T18" s="18"/>
      <c r="U18" s="18"/>
      <c r="V18" s="18"/>
      <c r="W18" s="18"/>
      <c r="X18" s="18"/>
      <c r="Y18" s="18"/>
      <c r="Z18" s="18"/>
      <c r="AA18" s="18"/>
    </row>
    <row r="19" spans="2:27" x14ac:dyDescent="0.3">
      <c r="B19" s="95" t="s">
        <v>69</v>
      </c>
      <c r="C19" s="96" t="s">
        <v>41</v>
      </c>
      <c r="D19" s="103" t="s">
        <v>42</v>
      </c>
      <c r="E19" s="98">
        <v>80</v>
      </c>
      <c r="F19" s="104"/>
      <c r="G19" s="104"/>
      <c r="H19" s="104"/>
      <c r="I19" s="98">
        <v>0</v>
      </c>
      <c r="J19" s="99"/>
      <c r="K19" s="99"/>
      <c r="L19" s="98">
        <v>56830640</v>
      </c>
      <c r="M19" s="100"/>
      <c r="N19" s="100"/>
      <c r="O19" s="100"/>
      <c r="P19" s="101" t="s">
        <v>43</v>
      </c>
      <c r="Q19" s="101"/>
      <c r="R19" s="101"/>
      <c r="S19" s="102"/>
      <c r="T19" s="18"/>
      <c r="U19" s="18"/>
      <c r="V19" s="18"/>
      <c r="W19" s="18"/>
      <c r="X19" s="18"/>
      <c r="Y19" s="18"/>
      <c r="Z19" s="18"/>
      <c r="AA19" s="18"/>
    </row>
    <row r="20" spans="2:27" x14ac:dyDescent="0.3">
      <c r="B20" s="95" t="s">
        <v>72</v>
      </c>
      <c r="C20" s="96" t="s">
        <v>37</v>
      </c>
      <c r="D20" s="103" t="s">
        <v>73</v>
      </c>
      <c r="E20" s="98">
        <v>0</v>
      </c>
      <c r="F20" s="104"/>
      <c r="G20" s="104"/>
      <c r="H20" s="104"/>
      <c r="I20" s="98">
        <v>200000</v>
      </c>
      <c r="J20" s="99"/>
      <c r="K20" s="99"/>
      <c r="L20" s="98">
        <v>57030640</v>
      </c>
      <c r="M20" s="100"/>
      <c r="N20" s="100"/>
      <c r="O20" s="100"/>
      <c r="P20" s="101" t="s">
        <v>74</v>
      </c>
      <c r="Q20" s="101"/>
      <c r="R20" s="101"/>
      <c r="S20" s="102"/>
      <c r="T20" s="18"/>
      <c r="U20" s="18"/>
      <c r="V20" s="18"/>
      <c r="W20" s="18"/>
      <c r="X20" s="18"/>
      <c r="Y20" s="18"/>
      <c r="Z20" s="18"/>
      <c r="AA20" s="18"/>
    </row>
    <row r="21" spans="2:27" x14ac:dyDescent="0.3">
      <c r="B21" s="95" t="s">
        <v>75</v>
      </c>
      <c r="C21" s="96" t="s">
        <v>76</v>
      </c>
      <c r="D21" s="103" t="s">
        <v>77</v>
      </c>
      <c r="E21" s="98">
        <v>0</v>
      </c>
      <c r="F21" s="104"/>
      <c r="G21" s="104"/>
      <c r="H21" s="104"/>
      <c r="I21" s="98">
        <v>11946</v>
      </c>
      <c r="J21" s="99"/>
      <c r="K21" s="99"/>
      <c r="L21" s="98">
        <v>57042586</v>
      </c>
      <c r="M21" s="100"/>
      <c r="N21" s="100"/>
      <c r="O21" s="100"/>
      <c r="P21" s="101" t="s">
        <v>43</v>
      </c>
      <c r="Q21" s="101"/>
      <c r="R21" s="101"/>
      <c r="S21" s="102"/>
      <c r="T21" s="18"/>
      <c r="U21" s="18"/>
      <c r="V21" s="18"/>
      <c r="W21" s="18"/>
      <c r="X21" s="18"/>
      <c r="Y21" s="18"/>
      <c r="Z21" s="18"/>
      <c r="AA21" s="18"/>
    </row>
    <row r="22" spans="2:27" x14ac:dyDescent="0.3">
      <c r="B22" s="95" t="s">
        <v>78</v>
      </c>
      <c r="C22" s="96" t="s">
        <v>79</v>
      </c>
      <c r="D22" s="103" t="s">
        <v>80</v>
      </c>
      <c r="E22" s="98">
        <v>0</v>
      </c>
      <c r="F22" s="104"/>
      <c r="G22" s="104"/>
      <c r="H22" s="104"/>
      <c r="I22" s="98">
        <v>291825</v>
      </c>
      <c r="J22" s="99"/>
      <c r="K22" s="99"/>
      <c r="L22" s="98">
        <v>57334411</v>
      </c>
      <c r="M22" s="100"/>
      <c r="N22" s="100"/>
      <c r="O22" s="100"/>
      <c r="P22" s="101" t="s">
        <v>43</v>
      </c>
      <c r="Q22" s="101"/>
      <c r="R22" s="101"/>
      <c r="S22" s="102"/>
      <c r="T22" s="18"/>
      <c r="U22" s="18"/>
      <c r="V22" s="18"/>
      <c r="W22" s="18"/>
      <c r="X22" s="18"/>
      <c r="Y22" s="18"/>
      <c r="Z22" s="18"/>
      <c r="AA22" s="18"/>
    </row>
    <row r="23" spans="2:27" x14ac:dyDescent="0.3">
      <c r="B23" s="95" t="s">
        <v>81</v>
      </c>
      <c r="C23" s="96" t="s">
        <v>33</v>
      </c>
      <c r="D23" s="103" t="s">
        <v>82</v>
      </c>
      <c r="E23" s="98">
        <v>204731</v>
      </c>
      <c r="F23" s="104"/>
      <c r="G23" s="104"/>
      <c r="H23" s="104"/>
      <c r="I23" s="98">
        <v>0</v>
      </c>
      <c r="J23" s="99"/>
      <c r="K23" s="99"/>
      <c r="L23" s="98">
        <v>57129680</v>
      </c>
      <c r="M23" s="100"/>
      <c r="N23" s="100"/>
      <c r="O23" s="100"/>
      <c r="P23" s="101" t="s">
        <v>35</v>
      </c>
      <c r="Q23" s="101"/>
      <c r="R23" s="101"/>
      <c r="S23" s="102"/>
      <c r="T23" s="18"/>
      <c r="U23" s="18"/>
      <c r="V23" s="18"/>
      <c r="W23" s="18"/>
      <c r="X23" s="18"/>
      <c r="Y23" s="18"/>
      <c r="Z23" s="18"/>
      <c r="AA23" s="18"/>
    </row>
    <row r="24" spans="2:27" x14ac:dyDescent="0.3">
      <c r="B24" s="95" t="s">
        <v>83</v>
      </c>
      <c r="C24" s="96" t="s">
        <v>79</v>
      </c>
      <c r="D24" s="103" t="s">
        <v>84</v>
      </c>
      <c r="E24" s="98">
        <v>0</v>
      </c>
      <c r="F24" s="104"/>
      <c r="G24" s="104"/>
      <c r="H24" s="104"/>
      <c r="I24" s="98">
        <v>120720</v>
      </c>
      <c r="J24" s="99"/>
      <c r="K24" s="99"/>
      <c r="L24" s="98">
        <v>57250400</v>
      </c>
      <c r="M24" s="100"/>
      <c r="N24" s="100"/>
      <c r="O24" s="100"/>
      <c r="P24" s="101" t="s">
        <v>43</v>
      </c>
      <c r="Q24" s="101"/>
      <c r="R24" s="101"/>
      <c r="S24" s="102"/>
      <c r="T24" s="18"/>
      <c r="U24" s="18"/>
      <c r="V24" s="18"/>
      <c r="W24" s="18"/>
      <c r="X24" s="18"/>
      <c r="Y24" s="18"/>
      <c r="Z24" s="18"/>
      <c r="AA24" s="18"/>
    </row>
    <row r="25" spans="2:27" x14ac:dyDescent="0.3">
      <c r="B25" s="95" t="s">
        <v>85</v>
      </c>
      <c r="C25" s="96" t="s">
        <v>41</v>
      </c>
      <c r="D25" s="103" t="s">
        <v>42</v>
      </c>
      <c r="E25" s="98">
        <v>120</v>
      </c>
      <c r="F25" s="104"/>
      <c r="G25" s="104"/>
      <c r="H25" s="104"/>
      <c r="I25" s="98">
        <v>0</v>
      </c>
      <c r="J25" s="99"/>
      <c r="K25" s="99"/>
      <c r="L25" s="98">
        <v>57250280</v>
      </c>
      <c r="M25" s="100"/>
      <c r="N25" s="100"/>
      <c r="O25" s="100"/>
      <c r="P25" s="101" t="s">
        <v>43</v>
      </c>
      <c r="Q25" s="101"/>
      <c r="R25" s="101"/>
      <c r="S25" s="102"/>
      <c r="T25" s="18"/>
      <c r="U25" s="18"/>
      <c r="V25" s="18"/>
      <c r="W25" s="18"/>
      <c r="X25" s="18"/>
      <c r="Y25" s="18"/>
      <c r="Z25" s="18"/>
      <c r="AA25" s="18"/>
    </row>
    <row r="26" spans="2:27" x14ac:dyDescent="0.3">
      <c r="B26" s="95" t="s">
        <v>86</v>
      </c>
      <c r="C26" s="96" t="s">
        <v>45</v>
      </c>
      <c r="D26" s="103" t="s">
        <v>87</v>
      </c>
      <c r="E26" s="98">
        <v>4900</v>
      </c>
      <c r="F26" s="104"/>
      <c r="G26" s="104"/>
      <c r="H26" s="104"/>
      <c r="I26" s="98">
        <v>0</v>
      </c>
      <c r="J26" s="99"/>
      <c r="K26" s="99"/>
      <c r="L26" s="98">
        <v>57245380</v>
      </c>
      <c r="M26" s="100"/>
      <c r="N26" s="100"/>
      <c r="O26" s="100"/>
      <c r="P26" s="101" t="s">
        <v>47</v>
      </c>
      <c r="Q26" s="101"/>
      <c r="R26" s="101"/>
      <c r="S26" s="105" t="s">
        <v>180</v>
      </c>
      <c r="T26" s="18"/>
      <c r="U26" s="18"/>
      <c r="V26" s="18"/>
      <c r="W26" s="18"/>
      <c r="X26" s="18"/>
      <c r="Y26" s="18"/>
      <c r="Z26" s="18"/>
      <c r="AA26" s="18"/>
    </row>
    <row r="27" spans="2:27" x14ac:dyDescent="0.3">
      <c r="B27" s="95" t="s">
        <v>88</v>
      </c>
      <c r="C27" s="96" t="s">
        <v>41</v>
      </c>
      <c r="D27" s="103" t="s">
        <v>42</v>
      </c>
      <c r="E27" s="98">
        <v>40</v>
      </c>
      <c r="F27" s="104"/>
      <c r="G27" s="104"/>
      <c r="H27" s="104"/>
      <c r="I27" s="98">
        <v>0</v>
      </c>
      <c r="J27" s="99"/>
      <c r="K27" s="99"/>
      <c r="L27" s="98">
        <v>57245340</v>
      </c>
      <c r="M27" s="100"/>
      <c r="N27" s="100"/>
      <c r="O27" s="100"/>
      <c r="P27" s="101" t="s">
        <v>43</v>
      </c>
      <c r="Q27" s="101"/>
      <c r="R27" s="101"/>
      <c r="S27" s="102"/>
      <c r="T27" s="18"/>
      <c r="U27" s="18"/>
      <c r="V27" s="18"/>
      <c r="W27" s="18"/>
      <c r="X27" s="18"/>
      <c r="Y27" s="18"/>
      <c r="Z27" s="18"/>
      <c r="AA27" s="18"/>
    </row>
    <row r="28" spans="2:27" x14ac:dyDescent="0.3">
      <c r="B28" s="95" t="s">
        <v>89</v>
      </c>
      <c r="C28" s="96" t="s">
        <v>90</v>
      </c>
      <c r="D28" s="103" t="s">
        <v>91</v>
      </c>
      <c r="E28" s="98">
        <v>500000</v>
      </c>
      <c r="F28" s="104"/>
      <c r="G28" s="104"/>
      <c r="H28" s="104"/>
      <c r="I28" s="98">
        <v>0</v>
      </c>
      <c r="J28" s="99"/>
      <c r="K28" s="99"/>
      <c r="L28" s="98">
        <v>56745340</v>
      </c>
      <c r="M28" s="100"/>
      <c r="N28" s="100"/>
      <c r="O28" s="100"/>
      <c r="P28" s="101" t="s">
        <v>47</v>
      </c>
      <c r="Q28" s="101"/>
      <c r="R28" s="101"/>
      <c r="S28" s="105" t="s">
        <v>181</v>
      </c>
      <c r="T28" s="18"/>
      <c r="U28" s="18"/>
      <c r="V28" s="18"/>
      <c r="W28" s="18"/>
      <c r="X28" s="18"/>
      <c r="Y28" s="18"/>
      <c r="Z28" s="18"/>
      <c r="AA28" s="18"/>
    </row>
    <row r="29" spans="2:27" x14ac:dyDescent="0.3">
      <c r="B29" s="95" t="s">
        <v>92</v>
      </c>
      <c r="C29" s="96" t="s">
        <v>41</v>
      </c>
      <c r="D29" s="103" t="s">
        <v>42</v>
      </c>
      <c r="E29" s="98">
        <v>20</v>
      </c>
      <c r="F29" s="104"/>
      <c r="G29" s="104"/>
      <c r="H29" s="104"/>
      <c r="I29" s="98">
        <v>0</v>
      </c>
      <c r="J29" s="99"/>
      <c r="K29" s="99"/>
      <c r="L29" s="98">
        <v>56745320</v>
      </c>
      <c r="M29" s="100"/>
      <c r="N29" s="100"/>
      <c r="O29" s="100"/>
      <c r="P29" s="101" t="s">
        <v>43</v>
      </c>
      <c r="Q29" s="101"/>
      <c r="R29" s="101"/>
      <c r="S29" s="102"/>
      <c r="T29" s="18"/>
      <c r="U29" s="18"/>
      <c r="V29" s="18"/>
      <c r="W29" s="18"/>
      <c r="X29" s="18"/>
      <c r="Y29" s="18"/>
      <c r="Z29" s="18"/>
      <c r="AA29" s="18"/>
    </row>
    <row r="30" spans="2:27" x14ac:dyDescent="0.3">
      <c r="B30" s="95" t="s">
        <v>93</v>
      </c>
      <c r="C30" s="96" t="s">
        <v>76</v>
      </c>
      <c r="D30" s="103" t="s">
        <v>77</v>
      </c>
      <c r="E30" s="98">
        <v>0</v>
      </c>
      <c r="F30" s="104"/>
      <c r="G30" s="104"/>
      <c r="H30" s="104"/>
      <c r="I30" s="98">
        <v>12052</v>
      </c>
      <c r="J30" s="99"/>
      <c r="K30" s="99"/>
      <c r="L30" s="98">
        <v>56757372</v>
      </c>
      <c r="M30" s="100"/>
      <c r="N30" s="100"/>
      <c r="O30" s="100"/>
      <c r="P30" s="101" t="s">
        <v>43</v>
      </c>
      <c r="Q30" s="101"/>
      <c r="R30" s="101"/>
      <c r="S30" s="102"/>
      <c r="T30" s="18"/>
      <c r="U30" s="18"/>
      <c r="V30" s="18"/>
      <c r="W30" s="18"/>
      <c r="X30" s="18"/>
      <c r="Y30" s="18"/>
      <c r="Z30" s="18"/>
      <c r="AA30" s="18"/>
    </row>
    <row r="31" spans="2:27" x14ac:dyDescent="0.3">
      <c r="B31" s="95" t="s">
        <v>94</v>
      </c>
      <c r="C31" s="96" t="s">
        <v>95</v>
      </c>
      <c r="D31" s="103" t="s">
        <v>96</v>
      </c>
      <c r="E31" s="98">
        <v>64370</v>
      </c>
      <c r="F31" s="99"/>
      <c r="G31" s="99"/>
      <c r="H31" s="99"/>
      <c r="I31" s="98">
        <v>0</v>
      </c>
      <c r="J31" s="99"/>
      <c r="K31" s="99"/>
      <c r="L31" s="98">
        <v>56693002</v>
      </c>
      <c r="M31" s="100"/>
      <c r="N31" s="100"/>
      <c r="O31" s="100"/>
      <c r="P31" s="101" t="s">
        <v>47</v>
      </c>
      <c r="Q31" s="101"/>
      <c r="R31" s="101"/>
      <c r="S31" s="102"/>
      <c r="T31" s="18"/>
      <c r="U31" s="18"/>
      <c r="V31" s="18"/>
      <c r="W31" s="18"/>
      <c r="X31" s="18"/>
      <c r="Y31" s="18"/>
      <c r="Z31" s="18"/>
      <c r="AA31" s="18"/>
    </row>
    <row r="32" spans="2:27" x14ac:dyDescent="0.3">
      <c r="B32" s="95" t="s">
        <v>97</v>
      </c>
      <c r="C32" s="96" t="s">
        <v>33</v>
      </c>
      <c r="D32" s="103" t="s">
        <v>98</v>
      </c>
      <c r="E32" s="98">
        <v>127000</v>
      </c>
      <c r="F32" s="99"/>
      <c r="G32" s="99"/>
      <c r="H32" s="99"/>
      <c r="I32" s="98">
        <v>0</v>
      </c>
      <c r="J32" s="99"/>
      <c r="K32" s="99"/>
      <c r="L32" s="98">
        <v>56566002</v>
      </c>
      <c r="M32" s="100"/>
      <c r="N32" s="100"/>
      <c r="O32" s="100"/>
      <c r="P32" s="101" t="s">
        <v>35</v>
      </c>
      <c r="Q32" s="101"/>
      <c r="R32" s="101"/>
      <c r="S32" s="102"/>
      <c r="T32" s="18"/>
      <c r="U32" s="18"/>
      <c r="V32" s="18"/>
      <c r="W32" s="18"/>
      <c r="X32" s="18"/>
      <c r="Y32" s="18"/>
      <c r="Z32" s="18"/>
      <c r="AA32" s="18"/>
    </row>
    <row r="33" spans="2:27" x14ac:dyDescent="0.3">
      <c r="B33" s="95" t="s">
        <v>99</v>
      </c>
      <c r="C33" s="96" t="s">
        <v>100</v>
      </c>
      <c r="D33" s="103" t="s">
        <v>101</v>
      </c>
      <c r="E33" s="98">
        <v>0</v>
      </c>
      <c r="F33" s="99"/>
      <c r="G33" s="99"/>
      <c r="H33" s="99"/>
      <c r="I33" s="98">
        <v>700000</v>
      </c>
      <c r="J33" s="99"/>
      <c r="K33" s="99"/>
      <c r="L33" s="98">
        <v>57266002</v>
      </c>
      <c r="M33" s="100"/>
      <c r="N33" s="100"/>
      <c r="O33" s="100"/>
      <c r="P33" s="101" t="s">
        <v>102</v>
      </c>
      <c r="Q33" s="101"/>
      <c r="R33" s="101"/>
      <c r="S33" s="102"/>
      <c r="T33" s="18"/>
      <c r="U33" s="18"/>
      <c r="V33" s="18"/>
      <c r="W33" s="18"/>
      <c r="X33" s="18"/>
      <c r="Y33" s="18"/>
      <c r="Z33" s="18"/>
      <c r="AA33" s="18"/>
    </row>
    <row r="34" spans="2:27" x14ac:dyDescent="0.3">
      <c r="B34" s="95" t="s">
        <v>103</v>
      </c>
      <c r="C34" s="96" t="s">
        <v>41</v>
      </c>
      <c r="D34" s="103" t="s">
        <v>42</v>
      </c>
      <c r="E34" s="98">
        <v>40</v>
      </c>
      <c r="F34" s="99"/>
      <c r="G34" s="99"/>
      <c r="H34" s="99"/>
      <c r="I34" s="98">
        <v>0</v>
      </c>
      <c r="J34" s="99"/>
      <c r="K34" s="99"/>
      <c r="L34" s="98">
        <v>57265962</v>
      </c>
      <c r="M34" s="100"/>
      <c r="N34" s="100"/>
      <c r="O34" s="100"/>
      <c r="P34" s="101" t="s">
        <v>43</v>
      </c>
      <c r="Q34" s="101"/>
      <c r="R34" s="101"/>
      <c r="S34" s="102"/>
      <c r="T34" s="18"/>
      <c r="U34" s="18"/>
      <c r="V34" s="18"/>
      <c r="W34" s="18"/>
      <c r="X34" s="18"/>
      <c r="Y34" s="18"/>
      <c r="Z34" s="18"/>
      <c r="AA34" s="18"/>
    </row>
    <row r="35" spans="2:27" x14ac:dyDescent="0.3">
      <c r="B35" s="95" t="s">
        <v>104</v>
      </c>
      <c r="C35" s="96" t="s">
        <v>105</v>
      </c>
      <c r="D35" s="103" t="s">
        <v>106</v>
      </c>
      <c r="E35" s="98">
        <v>706239</v>
      </c>
      <c r="F35" s="99"/>
      <c r="G35" s="99"/>
      <c r="H35" s="99"/>
      <c r="I35" s="98">
        <v>0</v>
      </c>
      <c r="J35" s="99"/>
      <c r="K35" s="99"/>
      <c r="L35" s="98">
        <v>56559723</v>
      </c>
      <c r="M35" s="100"/>
      <c r="N35" s="100"/>
      <c r="O35" s="100"/>
      <c r="P35" s="101" t="s">
        <v>47</v>
      </c>
      <c r="Q35" s="101"/>
      <c r="R35" s="101"/>
      <c r="S35" s="102"/>
      <c r="T35" s="18"/>
      <c r="U35" s="18"/>
      <c r="V35" s="18"/>
      <c r="W35" s="18"/>
      <c r="X35" s="18"/>
      <c r="Y35" s="18"/>
      <c r="Z35" s="18"/>
      <c r="AA35" s="18"/>
    </row>
    <row r="36" spans="2:27" x14ac:dyDescent="0.3">
      <c r="B36" s="95" t="s">
        <v>104</v>
      </c>
      <c r="C36" s="96" t="s">
        <v>79</v>
      </c>
      <c r="D36" s="103"/>
      <c r="E36" s="98">
        <v>0</v>
      </c>
      <c r="F36" s="99"/>
      <c r="G36" s="99"/>
      <c r="H36" s="99"/>
      <c r="I36" s="98">
        <v>259</v>
      </c>
      <c r="J36" s="99"/>
      <c r="K36" s="99"/>
      <c r="L36" s="98">
        <v>56559982</v>
      </c>
      <c r="M36" s="100"/>
      <c r="N36" s="100"/>
      <c r="O36" s="100"/>
      <c r="P36" s="101" t="s">
        <v>47</v>
      </c>
      <c r="Q36" s="101"/>
      <c r="R36" s="101"/>
      <c r="S36" s="102"/>
      <c r="T36" s="18"/>
      <c r="U36" s="18"/>
      <c r="V36" s="18"/>
      <c r="W36" s="18"/>
      <c r="X36" s="18"/>
      <c r="Y36" s="18"/>
      <c r="Z36" s="18"/>
      <c r="AA36" s="18"/>
    </row>
    <row r="37" spans="2:27" x14ac:dyDescent="0.3">
      <c r="B37" s="95" t="s">
        <v>107</v>
      </c>
      <c r="C37" s="96" t="s">
        <v>105</v>
      </c>
      <c r="D37" s="103" t="s">
        <v>108</v>
      </c>
      <c r="E37" s="98">
        <v>6677871</v>
      </c>
      <c r="F37" s="99"/>
      <c r="G37" s="99"/>
      <c r="H37" s="99"/>
      <c r="I37" s="98">
        <v>0</v>
      </c>
      <c r="J37" s="99"/>
      <c r="K37" s="99"/>
      <c r="L37" s="98">
        <v>49882111</v>
      </c>
      <c r="M37" s="100"/>
      <c r="N37" s="100"/>
      <c r="O37" s="100"/>
      <c r="P37" s="101" t="s">
        <v>47</v>
      </c>
      <c r="Q37" s="101"/>
      <c r="R37" s="101"/>
      <c r="S37" s="102"/>
      <c r="T37" s="18"/>
      <c r="U37" s="18"/>
      <c r="V37" s="18"/>
      <c r="W37" s="18"/>
      <c r="X37" s="18"/>
      <c r="Y37" s="18"/>
      <c r="Z37" s="18"/>
      <c r="AA37" s="18"/>
    </row>
    <row r="38" spans="2:27" x14ac:dyDescent="0.3">
      <c r="B38" s="95" t="s">
        <v>109</v>
      </c>
      <c r="C38" s="96" t="s">
        <v>41</v>
      </c>
      <c r="D38" s="103" t="s">
        <v>42</v>
      </c>
      <c r="E38" s="98">
        <v>80</v>
      </c>
      <c r="F38" s="99"/>
      <c r="G38" s="99"/>
      <c r="H38" s="99"/>
      <c r="I38" s="98">
        <v>0</v>
      </c>
      <c r="J38" s="99"/>
      <c r="K38" s="99"/>
      <c r="L38" s="98">
        <v>49882031</v>
      </c>
      <c r="M38" s="100"/>
      <c r="N38" s="100"/>
      <c r="O38" s="100"/>
      <c r="P38" s="101" t="s">
        <v>43</v>
      </c>
      <c r="Q38" s="101"/>
      <c r="R38" s="101"/>
      <c r="S38" s="102"/>
      <c r="T38" s="18"/>
      <c r="U38" s="18"/>
      <c r="V38" s="18"/>
      <c r="W38" s="18"/>
      <c r="X38" s="18"/>
      <c r="Y38" s="18"/>
      <c r="Z38" s="18"/>
      <c r="AA38" s="18"/>
    </row>
    <row r="39" spans="2:27" x14ac:dyDescent="0.3">
      <c r="B39" s="95" t="s">
        <v>110</v>
      </c>
      <c r="C39" s="96" t="s">
        <v>45</v>
      </c>
      <c r="D39" s="103" t="s">
        <v>192</v>
      </c>
      <c r="E39" s="98">
        <v>751000</v>
      </c>
      <c r="F39" s="99"/>
      <c r="G39" s="99"/>
      <c r="H39" s="99"/>
      <c r="I39" s="98">
        <v>0</v>
      </c>
      <c r="J39" s="99"/>
      <c r="K39" s="99"/>
      <c r="L39" s="98">
        <v>49131031</v>
      </c>
      <c r="M39" s="100"/>
      <c r="N39" s="100"/>
      <c r="O39" s="100"/>
      <c r="P39" s="101" t="s">
        <v>47</v>
      </c>
      <c r="Q39" s="101"/>
      <c r="R39" s="101"/>
      <c r="S39" s="102"/>
      <c r="T39" s="18"/>
      <c r="U39" s="18"/>
      <c r="V39" s="18"/>
      <c r="W39" s="18"/>
      <c r="X39" s="18"/>
      <c r="Y39" s="18"/>
      <c r="Z39" s="18"/>
      <c r="AA39" s="18"/>
    </row>
    <row r="40" spans="2:27" x14ac:dyDescent="0.3">
      <c r="B40" s="95" t="s">
        <v>110</v>
      </c>
      <c r="C40" s="96" t="s">
        <v>45</v>
      </c>
      <c r="D40" s="103" t="s">
        <v>193</v>
      </c>
      <c r="E40" s="98">
        <v>751000</v>
      </c>
      <c r="F40" s="99"/>
      <c r="G40" s="99"/>
      <c r="H40" s="99"/>
      <c r="I40" s="98">
        <v>0</v>
      </c>
      <c r="J40" s="99"/>
      <c r="K40" s="99"/>
      <c r="L40" s="98">
        <v>48380031</v>
      </c>
      <c r="M40" s="100"/>
      <c r="N40" s="100"/>
      <c r="O40" s="100"/>
      <c r="P40" s="101" t="s">
        <v>47</v>
      </c>
      <c r="Q40" s="101"/>
      <c r="R40" s="101"/>
      <c r="S40" s="102"/>
      <c r="T40" s="18"/>
      <c r="U40" s="18"/>
      <c r="V40" s="18"/>
      <c r="W40" s="18"/>
      <c r="X40" s="18"/>
      <c r="Y40" s="18"/>
      <c r="Z40" s="18"/>
      <c r="AA40" s="18"/>
    </row>
    <row r="41" spans="2:27" x14ac:dyDescent="0.3">
      <c r="B41" s="95" t="s">
        <v>110</v>
      </c>
      <c r="C41" s="96" t="s">
        <v>45</v>
      </c>
      <c r="D41" s="103" t="s">
        <v>194</v>
      </c>
      <c r="E41" s="98">
        <v>751000</v>
      </c>
      <c r="F41" s="99"/>
      <c r="G41" s="99"/>
      <c r="H41" s="99"/>
      <c r="I41" s="98">
        <v>0</v>
      </c>
      <c r="J41" s="99"/>
      <c r="K41" s="99"/>
      <c r="L41" s="98">
        <v>47629031</v>
      </c>
      <c r="M41" s="100"/>
      <c r="N41" s="100"/>
      <c r="O41" s="100"/>
      <c r="P41" s="101" t="s">
        <v>47</v>
      </c>
      <c r="Q41" s="101"/>
      <c r="R41" s="101"/>
      <c r="S41" s="102"/>
      <c r="T41" s="18"/>
      <c r="U41" s="18"/>
      <c r="V41" s="18"/>
      <c r="W41" s="18"/>
      <c r="X41" s="18"/>
      <c r="Y41" s="18"/>
      <c r="Z41" s="18"/>
      <c r="AA41" s="18"/>
    </row>
    <row r="42" spans="2:27" x14ac:dyDescent="0.3">
      <c r="B42" s="95" t="s">
        <v>110</v>
      </c>
      <c r="C42" s="96" t="s">
        <v>45</v>
      </c>
      <c r="D42" s="103" t="s">
        <v>195</v>
      </c>
      <c r="E42" s="98">
        <v>504124</v>
      </c>
      <c r="F42" s="99"/>
      <c r="G42" s="99"/>
      <c r="H42" s="99"/>
      <c r="I42" s="98">
        <v>0</v>
      </c>
      <c r="J42" s="99"/>
      <c r="K42" s="99"/>
      <c r="L42" s="98">
        <v>47124907</v>
      </c>
      <c r="M42" s="100"/>
      <c r="N42" s="100"/>
      <c r="O42" s="100"/>
      <c r="P42" s="101" t="s">
        <v>47</v>
      </c>
      <c r="Q42" s="101"/>
      <c r="R42" s="101"/>
      <c r="S42" s="102"/>
      <c r="T42" s="18"/>
      <c r="U42" s="18"/>
      <c r="V42" s="18"/>
      <c r="W42" s="18"/>
      <c r="X42" s="18"/>
      <c r="Y42" s="18"/>
      <c r="Z42" s="18"/>
      <c r="AA42" s="18"/>
    </row>
    <row r="43" spans="2:27" x14ac:dyDescent="0.3">
      <c r="B43" s="95" t="s">
        <v>111</v>
      </c>
      <c r="C43" s="96" t="s">
        <v>33</v>
      </c>
      <c r="D43" s="103" t="s">
        <v>112</v>
      </c>
      <c r="E43" s="98">
        <v>42189</v>
      </c>
      <c r="F43" s="99"/>
      <c r="G43" s="99"/>
      <c r="H43" s="99"/>
      <c r="I43" s="98">
        <v>0</v>
      </c>
      <c r="J43" s="99"/>
      <c r="K43" s="99"/>
      <c r="L43" s="98">
        <v>47082718</v>
      </c>
      <c r="M43" s="100"/>
      <c r="N43" s="100"/>
      <c r="O43" s="100"/>
      <c r="P43" s="101" t="s">
        <v>35</v>
      </c>
      <c r="Q43" s="101"/>
      <c r="R43" s="101"/>
      <c r="S43" s="102"/>
      <c r="T43" s="18"/>
      <c r="U43" s="18"/>
      <c r="V43" s="18"/>
      <c r="W43" s="18"/>
      <c r="X43" s="18"/>
      <c r="Y43" s="18"/>
      <c r="Z43" s="18"/>
      <c r="AA43" s="18"/>
    </row>
    <row r="44" spans="2:27" x14ac:dyDescent="0.3">
      <c r="B44" s="95" t="s">
        <v>113</v>
      </c>
      <c r="C44" s="96" t="s">
        <v>45</v>
      </c>
      <c r="D44" s="103" t="s">
        <v>196</v>
      </c>
      <c r="E44" s="98">
        <v>490906</v>
      </c>
      <c r="F44" s="99"/>
      <c r="G44" s="99"/>
      <c r="H44" s="99"/>
      <c r="I44" s="98">
        <v>0</v>
      </c>
      <c r="J44" s="99"/>
      <c r="K44" s="99"/>
      <c r="L44" s="98">
        <v>46591812</v>
      </c>
      <c r="M44" s="100"/>
      <c r="N44" s="100"/>
      <c r="O44" s="100"/>
      <c r="P44" s="101" t="s">
        <v>47</v>
      </c>
      <c r="Q44" s="101"/>
      <c r="R44" s="101"/>
      <c r="S44" s="102"/>
      <c r="T44" s="18"/>
      <c r="U44" s="18"/>
      <c r="V44" s="18"/>
      <c r="W44" s="18"/>
      <c r="X44" s="18"/>
      <c r="Y44" s="18"/>
      <c r="Z44" s="18"/>
      <c r="AA44" s="18"/>
    </row>
    <row r="45" spans="2:27" x14ac:dyDescent="0.3">
      <c r="B45" s="95" t="s">
        <v>113</v>
      </c>
      <c r="C45" s="96" t="s">
        <v>105</v>
      </c>
      <c r="D45" s="103" t="s">
        <v>190</v>
      </c>
      <c r="E45" s="98">
        <v>4150690</v>
      </c>
      <c r="F45" s="99"/>
      <c r="G45" s="99"/>
      <c r="H45" s="99"/>
      <c r="I45" s="98">
        <v>0</v>
      </c>
      <c r="J45" s="99"/>
      <c r="K45" s="99"/>
      <c r="L45" s="98">
        <v>42441122</v>
      </c>
      <c r="M45" s="100"/>
      <c r="N45" s="100"/>
      <c r="O45" s="100"/>
      <c r="P45" s="101" t="s">
        <v>47</v>
      </c>
      <c r="Q45" s="101"/>
      <c r="R45" s="101"/>
      <c r="S45" s="105" t="s">
        <v>177</v>
      </c>
      <c r="T45" s="18"/>
      <c r="U45" s="18"/>
      <c r="V45" s="18"/>
      <c r="W45" s="18"/>
      <c r="X45" s="18"/>
      <c r="Y45" s="18"/>
      <c r="Z45" s="18"/>
      <c r="AA45" s="18"/>
    </row>
    <row r="46" spans="2:27" x14ac:dyDescent="0.3">
      <c r="B46" s="95" t="s">
        <v>113</v>
      </c>
      <c r="C46" s="96" t="s">
        <v>105</v>
      </c>
      <c r="D46" s="103" t="s">
        <v>190</v>
      </c>
      <c r="E46" s="98">
        <v>714579</v>
      </c>
      <c r="F46" s="99"/>
      <c r="G46" s="99"/>
      <c r="H46" s="99"/>
      <c r="I46" s="98">
        <v>0</v>
      </c>
      <c r="J46" s="99"/>
      <c r="K46" s="99"/>
      <c r="L46" s="98">
        <v>41726543</v>
      </c>
      <c r="M46" s="100"/>
      <c r="N46" s="100"/>
      <c r="O46" s="100"/>
      <c r="P46" s="101" t="s">
        <v>47</v>
      </c>
      <c r="Q46" s="101"/>
      <c r="R46" s="101"/>
      <c r="S46" s="105" t="s">
        <v>177</v>
      </c>
      <c r="T46" s="18"/>
      <c r="U46" s="18"/>
      <c r="V46" s="18"/>
      <c r="W46" s="18"/>
      <c r="X46" s="18"/>
      <c r="Y46" s="18"/>
      <c r="Z46" s="18"/>
      <c r="AA46" s="18"/>
    </row>
    <row r="47" spans="2:27" x14ac:dyDescent="0.3">
      <c r="B47" s="95" t="s">
        <v>114</v>
      </c>
      <c r="C47" s="96" t="s">
        <v>41</v>
      </c>
      <c r="D47" s="103" t="s">
        <v>42</v>
      </c>
      <c r="E47" s="98">
        <v>160</v>
      </c>
      <c r="F47" s="99"/>
      <c r="G47" s="99"/>
      <c r="H47" s="99"/>
      <c r="I47" s="98">
        <v>0</v>
      </c>
      <c r="J47" s="99"/>
      <c r="K47" s="99"/>
      <c r="L47" s="98">
        <v>41726383</v>
      </c>
      <c r="M47" s="100"/>
      <c r="N47" s="100"/>
      <c r="O47" s="100"/>
      <c r="P47" s="101" t="s">
        <v>43</v>
      </c>
      <c r="Q47" s="101"/>
      <c r="R47" s="101"/>
      <c r="S47" s="102"/>
      <c r="T47" s="18"/>
      <c r="U47" s="18"/>
      <c r="V47" s="18"/>
      <c r="W47" s="18"/>
      <c r="X47" s="18"/>
      <c r="Y47" s="18"/>
      <c r="Z47" s="18"/>
      <c r="AA47" s="18"/>
    </row>
    <row r="48" spans="2:27" x14ac:dyDescent="0.3">
      <c r="B48" s="95" t="s">
        <v>114</v>
      </c>
      <c r="C48" s="96" t="s">
        <v>45</v>
      </c>
      <c r="D48" s="103" t="s">
        <v>71</v>
      </c>
      <c r="E48" s="98">
        <v>753400</v>
      </c>
      <c r="F48" s="99"/>
      <c r="G48" s="99"/>
      <c r="H48" s="99"/>
      <c r="I48" s="98">
        <v>0</v>
      </c>
      <c r="J48" s="99"/>
      <c r="K48" s="99"/>
      <c r="L48" s="98">
        <v>40972983</v>
      </c>
      <c r="M48" s="100"/>
      <c r="N48" s="100"/>
      <c r="O48" s="100"/>
      <c r="P48" s="101" t="s">
        <v>47</v>
      </c>
      <c r="Q48" s="101"/>
      <c r="R48" s="101"/>
      <c r="S48" s="102"/>
      <c r="T48" s="18"/>
      <c r="U48" s="18"/>
      <c r="V48" s="18"/>
      <c r="W48" s="18"/>
      <c r="X48" s="18"/>
      <c r="Y48" s="18"/>
      <c r="Z48" s="18"/>
      <c r="AA48" s="18"/>
    </row>
    <row r="49" spans="2:27" x14ac:dyDescent="0.3">
      <c r="B49" s="95" t="s">
        <v>115</v>
      </c>
      <c r="C49" s="96" t="s">
        <v>105</v>
      </c>
      <c r="D49" s="106" t="s">
        <v>191</v>
      </c>
      <c r="E49" s="98">
        <v>2154759</v>
      </c>
      <c r="F49" s="99"/>
      <c r="G49" s="99"/>
      <c r="H49" s="99"/>
      <c r="I49" s="98">
        <v>0</v>
      </c>
      <c r="J49" s="99"/>
      <c r="K49" s="99"/>
      <c r="L49" s="98">
        <v>38818224</v>
      </c>
      <c r="M49" s="100"/>
      <c r="N49" s="100"/>
      <c r="O49" s="100"/>
      <c r="P49" s="101" t="s">
        <v>47</v>
      </c>
      <c r="Q49" s="101"/>
      <c r="R49" s="101"/>
      <c r="S49" s="105" t="s">
        <v>177</v>
      </c>
      <c r="T49" s="18"/>
      <c r="U49" s="18"/>
      <c r="V49" s="18"/>
      <c r="W49" s="18"/>
      <c r="X49" s="18"/>
      <c r="Y49" s="18"/>
      <c r="Z49" s="18"/>
      <c r="AA49" s="18"/>
    </row>
    <row r="50" spans="2:27" x14ac:dyDescent="0.3">
      <c r="B50" s="95" t="s">
        <v>116</v>
      </c>
      <c r="C50" s="96" t="s">
        <v>76</v>
      </c>
      <c r="D50" s="97" t="s">
        <v>77</v>
      </c>
      <c r="E50" s="98">
        <v>0</v>
      </c>
      <c r="F50" s="99"/>
      <c r="G50" s="99"/>
      <c r="H50" s="99"/>
      <c r="I50" s="98">
        <v>10566</v>
      </c>
      <c r="J50" s="99"/>
      <c r="K50" s="99"/>
      <c r="L50" s="98">
        <v>38828790</v>
      </c>
      <c r="M50" s="100"/>
      <c r="N50" s="100"/>
      <c r="O50" s="100"/>
      <c r="P50" s="101" t="s">
        <v>43</v>
      </c>
      <c r="Q50" s="101"/>
      <c r="R50" s="101"/>
      <c r="S50" s="102"/>
      <c r="T50" s="18"/>
      <c r="U50" s="18"/>
      <c r="V50" s="18"/>
      <c r="W50" s="18"/>
      <c r="X50" s="18"/>
      <c r="Y50" s="18"/>
      <c r="Z50" s="18"/>
      <c r="AA50" s="18"/>
    </row>
    <row r="51" spans="2:27" x14ac:dyDescent="0.3">
      <c r="B51" s="95" t="s">
        <v>117</v>
      </c>
      <c r="C51" s="96" t="s">
        <v>118</v>
      </c>
      <c r="D51" s="97" t="s">
        <v>119</v>
      </c>
      <c r="E51" s="98">
        <v>0</v>
      </c>
      <c r="F51" s="99"/>
      <c r="G51" s="99"/>
      <c r="H51" s="99"/>
      <c r="I51" s="98">
        <v>5000000</v>
      </c>
      <c r="J51" s="99"/>
      <c r="K51" s="99"/>
      <c r="L51" s="98">
        <v>43828790</v>
      </c>
      <c r="M51" s="100"/>
      <c r="N51" s="100"/>
      <c r="O51" s="100"/>
      <c r="P51" s="101" t="s">
        <v>120</v>
      </c>
      <c r="Q51" s="101"/>
      <c r="R51" s="101"/>
      <c r="S51" s="102"/>
      <c r="T51" s="18"/>
      <c r="U51" s="18"/>
      <c r="V51" s="18"/>
      <c r="W51" s="18"/>
      <c r="X51" s="18"/>
      <c r="Y51" s="30" t="s">
        <v>163</v>
      </c>
      <c r="Z51" s="18"/>
      <c r="AA51" s="18"/>
    </row>
    <row r="52" spans="2:27" x14ac:dyDescent="0.3">
      <c r="B52" s="95" t="s">
        <v>121</v>
      </c>
      <c r="C52" s="96" t="s">
        <v>37</v>
      </c>
      <c r="D52" s="97" t="s">
        <v>122</v>
      </c>
      <c r="E52" s="98">
        <v>0</v>
      </c>
      <c r="F52" s="99"/>
      <c r="G52" s="99"/>
      <c r="H52" s="99"/>
      <c r="I52" s="98">
        <v>50000</v>
      </c>
      <c r="J52" s="99"/>
      <c r="K52" s="99"/>
      <c r="L52" s="98">
        <v>43878790</v>
      </c>
      <c r="M52" s="100"/>
      <c r="N52" s="100"/>
      <c r="O52" s="100"/>
      <c r="P52" s="101" t="s">
        <v>123</v>
      </c>
      <c r="Q52" s="101"/>
      <c r="R52" s="101"/>
      <c r="S52" s="102"/>
      <c r="T52" s="18"/>
      <c r="U52" s="26"/>
      <c r="V52" s="26"/>
      <c r="W52" s="26"/>
      <c r="X52" s="26">
        <f>E62+E57+E47+E38+E34+E29+E27+E25+E19+E12+E6+E71</f>
        <v>1160</v>
      </c>
      <c r="Y52" s="32" t="s">
        <v>170</v>
      </c>
      <c r="Z52" s="20"/>
      <c r="AA52" s="20"/>
    </row>
    <row r="53" spans="2:27" x14ac:dyDescent="0.3">
      <c r="B53" s="95" t="s">
        <v>121</v>
      </c>
      <c r="C53" s="96" t="s">
        <v>57</v>
      </c>
      <c r="D53" s="97" t="s">
        <v>124</v>
      </c>
      <c r="E53" s="98">
        <v>0</v>
      </c>
      <c r="F53" s="99"/>
      <c r="G53" s="99"/>
      <c r="H53" s="99"/>
      <c r="I53" s="98">
        <v>200000</v>
      </c>
      <c r="J53" s="99"/>
      <c r="K53" s="99"/>
      <c r="L53" s="98">
        <v>44078790</v>
      </c>
      <c r="M53" s="100"/>
      <c r="N53" s="100"/>
      <c r="O53" s="100"/>
      <c r="P53" s="101" t="s">
        <v>125</v>
      </c>
      <c r="Q53" s="101"/>
      <c r="R53" s="101"/>
      <c r="S53" s="102"/>
      <c r="T53" s="18"/>
      <c r="U53" s="26"/>
      <c r="V53" s="26"/>
      <c r="W53" s="26"/>
      <c r="X53" s="26">
        <f>E4+E8+E17+E23+E43</f>
        <v>802441</v>
      </c>
      <c r="Y53" s="33" t="s">
        <v>169</v>
      </c>
      <c r="Z53" s="20"/>
      <c r="AA53" s="20"/>
    </row>
    <row r="54" spans="2:27" x14ac:dyDescent="0.3">
      <c r="B54" s="95" t="s">
        <v>121</v>
      </c>
      <c r="C54" s="96" t="s">
        <v>37</v>
      </c>
      <c r="D54" s="97" t="s">
        <v>61</v>
      </c>
      <c r="E54" s="98">
        <v>0</v>
      </c>
      <c r="F54" s="99"/>
      <c r="G54" s="99"/>
      <c r="H54" s="99"/>
      <c r="I54" s="98">
        <v>50000</v>
      </c>
      <c r="J54" s="99"/>
      <c r="K54" s="99"/>
      <c r="L54" s="98">
        <v>44128790</v>
      </c>
      <c r="M54" s="100"/>
      <c r="N54" s="100"/>
      <c r="O54" s="100"/>
      <c r="P54" s="101" t="s">
        <v>62</v>
      </c>
      <c r="Q54" s="101"/>
      <c r="R54" s="101"/>
      <c r="S54" s="102"/>
      <c r="T54" s="18"/>
      <c r="U54" s="26"/>
      <c r="V54" s="26"/>
      <c r="W54" s="26"/>
      <c r="X54" s="26">
        <f>E49+E46+E45+E44+E42+E41+E40+E39+E37</f>
        <v>16945929</v>
      </c>
      <c r="Y54" s="32" t="s">
        <v>167</v>
      </c>
      <c r="Z54" s="20"/>
      <c r="AA54" s="20"/>
    </row>
    <row r="55" spans="2:27" x14ac:dyDescent="0.3">
      <c r="B55" s="95" t="s">
        <v>121</v>
      </c>
      <c r="C55" s="96" t="s">
        <v>37</v>
      </c>
      <c r="D55" s="97" t="s">
        <v>126</v>
      </c>
      <c r="E55" s="98">
        <v>0</v>
      </c>
      <c r="F55" s="99"/>
      <c r="G55" s="99"/>
      <c r="H55" s="99"/>
      <c r="I55" s="98">
        <v>200000</v>
      </c>
      <c r="J55" s="99"/>
      <c r="K55" s="99"/>
      <c r="L55" s="98">
        <v>44328790</v>
      </c>
      <c r="M55" s="100"/>
      <c r="N55" s="100"/>
      <c r="O55" s="100"/>
      <c r="P55" s="101" t="s">
        <v>127</v>
      </c>
      <c r="Q55" s="101"/>
      <c r="R55" s="101"/>
      <c r="S55" s="102"/>
      <c r="T55" s="18"/>
      <c r="U55" s="26"/>
      <c r="V55" s="26"/>
      <c r="W55" s="26"/>
      <c r="X55" s="26">
        <f>E48+E18</f>
        <v>1500200</v>
      </c>
      <c r="Y55" s="32" t="s">
        <v>168</v>
      </c>
      <c r="Z55" s="20"/>
      <c r="AA55" s="20"/>
    </row>
    <row r="56" spans="2:27" x14ac:dyDescent="0.3">
      <c r="B56" s="95" t="s">
        <v>128</v>
      </c>
      <c r="C56" s="96" t="s">
        <v>57</v>
      </c>
      <c r="D56" s="97" t="s">
        <v>129</v>
      </c>
      <c r="E56" s="98">
        <v>0</v>
      </c>
      <c r="F56" s="99"/>
      <c r="G56" s="99"/>
      <c r="H56" s="99"/>
      <c r="I56" s="98">
        <v>200000</v>
      </c>
      <c r="J56" s="99"/>
      <c r="K56" s="99"/>
      <c r="L56" s="98">
        <v>44528790</v>
      </c>
      <c r="M56" s="100"/>
      <c r="N56" s="100"/>
      <c r="O56" s="100"/>
      <c r="P56" s="101" t="s">
        <v>130</v>
      </c>
      <c r="Q56" s="101"/>
      <c r="R56" s="101"/>
      <c r="S56" s="102"/>
      <c r="T56" s="18"/>
      <c r="U56" s="59">
        <v>601000</v>
      </c>
      <c r="V56" s="59"/>
      <c r="W56" s="59"/>
      <c r="X56" s="59"/>
      <c r="Y56" s="33" t="s">
        <v>165</v>
      </c>
      <c r="Z56" s="20"/>
      <c r="AA56" s="20"/>
    </row>
    <row r="57" spans="2:27" x14ac:dyDescent="0.3">
      <c r="B57" s="95" t="s">
        <v>131</v>
      </c>
      <c r="C57" s="96" t="s">
        <v>41</v>
      </c>
      <c r="D57" s="97" t="s">
        <v>42</v>
      </c>
      <c r="E57" s="98">
        <v>60</v>
      </c>
      <c r="F57" s="99"/>
      <c r="G57" s="99"/>
      <c r="H57" s="99"/>
      <c r="I57" s="98">
        <v>0</v>
      </c>
      <c r="J57" s="99"/>
      <c r="K57" s="99"/>
      <c r="L57" s="98">
        <v>44528730</v>
      </c>
      <c r="M57" s="100"/>
      <c r="N57" s="100"/>
      <c r="O57" s="100"/>
      <c r="P57" s="101" t="s">
        <v>43</v>
      </c>
      <c r="Q57" s="101"/>
      <c r="R57" s="101"/>
      <c r="S57" s="102"/>
      <c r="T57" s="18"/>
      <c r="U57" s="26"/>
      <c r="V57" s="26"/>
      <c r="W57" s="26"/>
      <c r="X57" s="26">
        <f>E35+E32+E10</f>
        <v>996239</v>
      </c>
      <c r="Y57" s="33" t="s">
        <v>175</v>
      </c>
      <c r="Z57" s="20"/>
      <c r="AA57" s="20"/>
    </row>
    <row r="58" spans="2:27" x14ac:dyDescent="0.3">
      <c r="B58" s="95" t="s">
        <v>132</v>
      </c>
      <c r="C58" s="96" t="s">
        <v>133</v>
      </c>
      <c r="D58" s="97" t="s">
        <v>134</v>
      </c>
      <c r="E58" s="98">
        <v>0</v>
      </c>
      <c r="F58" s="99"/>
      <c r="G58" s="99"/>
      <c r="H58" s="99"/>
      <c r="I58" s="98">
        <v>250000</v>
      </c>
      <c r="J58" s="99"/>
      <c r="K58" s="99"/>
      <c r="L58" s="98">
        <v>44778730</v>
      </c>
      <c r="M58" s="100"/>
      <c r="N58" s="100"/>
      <c r="O58" s="100"/>
      <c r="P58" s="101" t="s">
        <v>135</v>
      </c>
      <c r="Q58" s="101"/>
      <c r="R58" s="101"/>
      <c r="S58" s="102"/>
      <c r="T58" s="18"/>
      <c r="U58" s="26"/>
      <c r="V58" s="26"/>
      <c r="W58" s="26"/>
      <c r="X58" s="26">
        <f>E64+E65+E9</f>
        <v>2580200</v>
      </c>
      <c r="Y58" s="33" t="s">
        <v>166</v>
      </c>
      <c r="Z58" s="20"/>
      <c r="AA58" s="20"/>
    </row>
    <row r="59" spans="2:27" x14ac:dyDescent="0.3">
      <c r="B59" s="95" t="s">
        <v>136</v>
      </c>
      <c r="C59" s="96" t="s">
        <v>37</v>
      </c>
      <c r="D59" s="97" t="s">
        <v>137</v>
      </c>
      <c r="E59" s="98">
        <v>0</v>
      </c>
      <c r="F59" s="99"/>
      <c r="G59" s="99"/>
      <c r="H59" s="99"/>
      <c r="I59" s="98">
        <v>200000</v>
      </c>
      <c r="J59" s="99"/>
      <c r="K59" s="99"/>
      <c r="L59" s="98">
        <v>44978730</v>
      </c>
      <c r="M59" s="100"/>
      <c r="N59" s="100"/>
      <c r="O59" s="100"/>
      <c r="P59" s="101" t="s">
        <v>138</v>
      </c>
      <c r="Q59" s="101"/>
      <c r="R59" s="101"/>
      <c r="S59" s="102"/>
      <c r="T59" s="18"/>
      <c r="U59" s="21"/>
      <c r="V59" s="21"/>
      <c r="W59" s="21"/>
      <c r="X59" s="27">
        <v>64370</v>
      </c>
      <c r="Y59" s="33" t="s">
        <v>171</v>
      </c>
      <c r="Z59" s="20"/>
      <c r="AA59" s="20"/>
    </row>
    <row r="60" spans="2:27" x14ac:dyDescent="0.3">
      <c r="B60" s="95" t="s">
        <v>139</v>
      </c>
      <c r="C60" s="96" t="s">
        <v>57</v>
      </c>
      <c r="D60" s="97" t="s">
        <v>140</v>
      </c>
      <c r="E60" s="98">
        <v>0</v>
      </c>
      <c r="F60" s="99"/>
      <c r="G60" s="99"/>
      <c r="H60" s="99"/>
      <c r="I60" s="98">
        <v>50000</v>
      </c>
      <c r="J60" s="99"/>
      <c r="K60" s="99"/>
      <c r="L60" s="98">
        <v>45028730</v>
      </c>
      <c r="M60" s="100"/>
      <c r="N60" s="100"/>
      <c r="O60" s="100"/>
      <c r="P60" s="101" t="s">
        <v>141</v>
      </c>
      <c r="Q60" s="101"/>
      <c r="R60" s="101"/>
      <c r="S60" s="102"/>
      <c r="T60" s="18"/>
      <c r="U60" s="20"/>
      <c r="V60" s="20"/>
      <c r="W60" s="20"/>
      <c r="X60" s="28">
        <f>E28+E26</f>
        <v>504900</v>
      </c>
      <c r="Y60" s="33" t="s">
        <v>172</v>
      </c>
      <c r="Z60" s="29"/>
      <c r="AA60" s="29"/>
    </row>
    <row r="61" spans="2:27" x14ac:dyDescent="0.3">
      <c r="B61" s="95" t="s">
        <v>142</v>
      </c>
      <c r="C61" s="96" t="s">
        <v>79</v>
      </c>
      <c r="D61" s="97" t="s">
        <v>143</v>
      </c>
      <c r="E61" s="98">
        <v>0</v>
      </c>
      <c r="F61" s="99"/>
      <c r="G61" s="99"/>
      <c r="H61" s="99"/>
      <c r="I61" s="98">
        <v>246878</v>
      </c>
      <c r="J61" s="99"/>
      <c r="K61" s="99"/>
      <c r="L61" s="98">
        <v>45275608</v>
      </c>
      <c r="M61" s="100"/>
      <c r="N61" s="100"/>
      <c r="O61" s="100"/>
      <c r="P61" s="101" t="s">
        <v>43</v>
      </c>
      <c r="Q61" s="101"/>
      <c r="R61" s="101"/>
      <c r="S61" s="102"/>
      <c r="T61" s="18"/>
      <c r="U61" s="20"/>
      <c r="V61" s="20"/>
      <c r="W61" s="20"/>
      <c r="X61" s="21">
        <f>SUM(U52:X60)</f>
        <v>23996439</v>
      </c>
      <c r="Y61" s="20"/>
      <c r="Z61" s="20"/>
      <c r="AA61" s="20"/>
    </row>
    <row r="62" spans="2:27" x14ac:dyDescent="0.3">
      <c r="B62" s="95" t="s">
        <v>144</v>
      </c>
      <c r="C62" s="96" t="s">
        <v>41</v>
      </c>
      <c r="D62" s="97" t="s">
        <v>42</v>
      </c>
      <c r="E62" s="98">
        <v>180</v>
      </c>
      <c r="F62" s="99"/>
      <c r="G62" s="99"/>
      <c r="H62" s="99"/>
      <c r="I62" s="98">
        <v>0</v>
      </c>
      <c r="J62" s="99"/>
      <c r="K62" s="99"/>
      <c r="L62" s="98">
        <v>45275428</v>
      </c>
      <c r="M62" s="100"/>
      <c r="N62" s="100"/>
      <c r="O62" s="100"/>
      <c r="P62" s="101" t="s">
        <v>43</v>
      </c>
      <c r="Q62" s="101"/>
      <c r="R62" s="101"/>
      <c r="S62" s="102"/>
      <c r="T62" s="18"/>
      <c r="U62" s="20"/>
      <c r="V62" s="20"/>
      <c r="W62" s="20"/>
      <c r="X62" s="20"/>
      <c r="Y62" s="20"/>
      <c r="Z62" s="20"/>
      <c r="AA62" s="20"/>
    </row>
    <row r="63" spans="2:27" x14ac:dyDescent="0.3">
      <c r="B63" s="95" t="s">
        <v>145</v>
      </c>
      <c r="C63" s="96" t="s">
        <v>79</v>
      </c>
      <c r="D63" s="97" t="s">
        <v>146</v>
      </c>
      <c r="E63" s="98">
        <v>0</v>
      </c>
      <c r="F63" s="99"/>
      <c r="G63" s="99"/>
      <c r="H63" s="99"/>
      <c r="I63" s="98">
        <v>2000000</v>
      </c>
      <c r="J63" s="99"/>
      <c r="K63" s="99"/>
      <c r="L63" s="98">
        <v>47275428</v>
      </c>
      <c r="M63" s="100"/>
      <c r="N63" s="100"/>
      <c r="O63" s="100"/>
      <c r="P63" s="101" t="s">
        <v>147</v>
      </c>
      <c r="Q63" s="101"/>
      <c r="R63" s="101"/>
      <c r="S63" s="102"/>
      <c r="T63" s="18"/>
      <c r="U63" s="20"/>
      <c r="V63" s="20"/>
      <c r="W63" s="31" t="s">
        <v>164</v>
      </c>
      <c r="X63" s="20"/>
      <c r="Y63" s="20"/>
      <c r="Z63" s="20"/>
      <c r="AA63" s="20"/>
    </row>
    <row r="64" spans="2:27" x14ac:dyDescent="0.3">
      <c r="B64" s="95" t="s">
        <v>148</v>
      </c>
      <c r="C64" s="96" t="s">
        <v>45</v>
      </c>
      <c r="D64" s="103" t="s">
        <v>149</v>
      </c>
      <c r="E64" s="98">
        <v>2549700</v>
      </c>
      <c r="F64" s="99"/>
      <c r="G64" s="99"/>
      <c r="H64" s="99"/>
      <c r="I64" s="98">
        <v>0</v>
      </c>
      <c r="J64" s="99"/>
      <c r="K64" s="99"/>
      <c r="L64" s="98">
        <v>44725728</v>
      </c>
      <c r="M64" s="100"/>
      <c r="N64" s="100"/>
      <c r="O64" s="100"/>
      <c r="P64" s="101" t="s">
        <v>47</v>
      </c>
      <c r="Q64" s="101"/>
      <c r="R64" s="101"/>
      <c r="S64" s="102"/>
      <c r="T64" s="18"/>
      <c r="U64" s="21">
        <f>I71+I69+I68+I63+I61+I60+I59+I56+I55+I54+I53+I52+I51+I33+I24+I22+I20+I16+I14+I13+I11+I5+I58+I70+I73</f>
        <v>17169080</v>
      </c>
      <c r="V64" s="20"/>
      <c r="W64" s="22" t="s">
        <v>173</v>
      </c>
      <c r="X64" s="23"/>
      <c r="Y64" s="20"/>
      <c r="Z64" s="20"/>
      <c r="AA64" s="20"/>
    </row>
    <row r="65" spans="2:27" x14ac:dyDescent="0.3">
      <c r="B65" s="95" t="s">
        <v>148</v>
      </c>
      <c r="C65" s="96" t="s">
        <v>45</v>
      </c>
      <c r="D65" s="103" t="s">
        <v>162</v>
      </c>
      <c r="E65" s="98">
        <v>10500</v>
      </c>
      <c r="F65" s="99"/>
      <c r="G65" s="99"/>
      <c r="H65" s="99"/>
      <c r="I65" s="98">
        <v>0</v>
      </c>
      <c r="J65" s="99"/>
      <c r="K65" s="99"/>
      <c r="L65" s="98">
        <v>44715228</v>
      </c>
      <c r="M65" s="100"/>
      <c r="N65" s="100"/>
      <c r="O65" s="100"/>
      <c r="P65" s="101" t="s">
        <v>47</v>
      </c>
      <c r="Q65" s="101"/>
      <c r="R65" s="101"/>
      <c r="S65" s="102"/>
      <c r="T65" s="18"/>
      <c r="U65" s="21">
        <f>I72+I67+I50+I36+I30+I21+I15+I66</f>
        <v>3014148</v>
      </c>
      <c r="V65" s="20"/>
      <c r="W65" s="22" t="s">
        <v>178</v>
      </c>
      <c r="X65" s="23"/>
      <c r="Y65" s="20"/>
      <c r="Z65" s="20"/>
      <c r="AA65" s="20"/>
    </row>
    <row r="66" spans="2:27" x14ac:dyDescent="0.3">
      <c r="B66" s="95" t="s">
        <v>148</v>
      </c>
      <c r="C66" s="96" t="s">
        <v>37</v>
      </c>
      <c r="D66" s="97" t="s">
        <v>150</v>
      </c>
      <c r="E66" s="98">
        <v>0</v>
      </c>
      <c r="F66" s="99"/>
      <c r="G66" s="99"/>
      <c r="H66" s="99"/>
      <c r="I66" s="98">
        <v>1512550</v>
      </c>
      <c r="J66" s="99"/>
      <c r="K66" s="99"/>
      <c r="L66" s="98">
        <v>46227778</v>
      </c>
      <c r="M66" s="100"/>
      <c r="N66" s="100"/>
      <c r="O66" s="100"/>
      <c r="P66" s="101" t="s">
        <v>151</v>
      </c>
      <c r="Q66" s="101"/>
      <c r="R66" s="101"/>
      <c r="S66" s="102"/>
      <c r="T66" s="18"/>
      <c r="U66" s="20"/>
      <c r="V66" s="20"/>
      <c r="W66" s="20"/>
      <c r="X66" s="20"/>
      <c r="Y66" s="20"/>
      <c r="Z66" s="20"/>
      <c r="AA66" s="20"/>
    </row>
    <row r="67" spans="2:27" x14ac:dyDescent="0.3">
      <c r="B67" s="95" t="s">
        <v>148</v>
      </c>
      <c r="C67" s="96" t="s">
        <v>37</v>
      </c>
      <c r="D67" s="97" t="s">
        <v>152</v>
      </c>
      <c r="E67" s="98">
        <v>0</v>
      </c>
      <c r="F67" s="99"/>
      <c r="G67" s="99"/>
      <c r="H67" s="99"/>
      <c r="I67" s="98">
        <v>26775</v>
      </c>
      <c r="J67" s="99"/>
      <c r="K67" s="99"/>
      <c r="L67" s="98">
        <v>46254553</v>
      </c>
      <c r="M67" s="100"/>
      <c r="N67" s="100"/>
      <c r="O67" s="100"/>
      <c r="P67" s="101" t="s">
        <v>153</v>
      </c>
      <c r="Q67" s="101"/>
      <c r="R67" s="101"/>
      <c r="S67" s="102"/>
      <c r="T67" s="18"/>
      <c r="U67" s="18"/>
      <c r="V67" s="18"/>
      <c r="W67" s="24"/>
      <c r="X67" s="18"/>
      <c r="Y67" s="18"/>
      <c r="Z67" s="18"/>
      <c r="AA67" s="18"/>
    </row>
    <row r="68" spans="2:27" x14ac:dyDescent="0.3">
      <c r="B68" s="95" t="s">
        <v>154</v>
      </c>
      <c r="C68" s="96" t="s">
        <v>37</v>
      </c>
      <c r="D68" s="97" t="s">
        <v>38</v>
      </c>
      <c r="E68" s="98">
        <v>0</v>
      </c>
      <c r="F68" s="99"/>
      <c r="G68" s="99"/>
      <c r="H68" s="99"/>
      <c r="I68" s="98">
        <v>3000000</v>
      </c>
      <c r="J68" s="99"/>
      <c r="K68" s="99"/>
      <c r="L68" s="98">
        <v>49254553</v>
      </c>
      <c r="M68" s="100"/>
      <c r="N68" s="100"/>
      <c r="O68" s="100"/>
      <c r="P68" s="101" t="s">
        <v>39</v>
      </c>
      <c r="Q68" s="101"/>
      <c r="R68" s="101"/>
      <c r="S68" s="102"/>
      <c r="T68" s="18"/>
      <c r="U68" s="51">
        <f>SUM(I73,I52,I53,I54,I55,I56,I58,I59,I60,I61,I69,I68,I70,I33,I24,I22,I20,I16,I14,I13,I11,I5,I51)</f>
        <v>15169080</v>
      </c>
      <c r="V68" s="18"/>
      <c r="W68" s="50" t="s">
        <v>184</v>
      </c>
      <c r="X68" s="18"/>
      <c r="Y68" s="18"/>
      <c r="Z68" s="18"/>
      <c r="AA68" s="18"/>
    </row>
    <row r="69" spans="2:27" x14ac:dyDescent="0.3">
      <c r="B69" s="95" t="s">
        <v>155</v>
      </c>
      <c r="C69" s="96" t="s">
        <v>37</v>
      </c>
      <c r="D69" s="97" t="s">
        <v>156</v>
      </c>
      <c r="E69" s="98">
        <v>0</v>
      </c>
      <c r="F69" s="99"/>
      <c r="G69" s="99"/>
      <c r="H69" s="99"/>
      <c r="I69" s="98">
        <v>250000</v>
      </c>
      <c r="J69" s="99"/>
      <c r="K69" s="99"/>
      <c r="L69" s="98">
        <v>49504553</v>
      </c>
      <c r="M69" s="100"/>
      <c r="N69" s="100"/>
      <c r="O69" s="100"/>
      <c r="P69" s="101" t="s">
        <v>74</v>
      </c>
      <c r="Q69" s="101"/>
      <c r="R69" s="101"/>
      <c r="S69" s="102"/>
      <c r="T69" s="18"/>
      <c r="U69" s="51">
        <f>SUM(I71,I66,I67,I15,I63)</f>
        <v>3699325</v>
      </c>
      <c r="V69" s="18"/>
      <c r="W69" s="25" t="s">
        <v>185</v>
      </c>
      <c r="X69" s="51">
        <f>SUM(U68:U69)</f>
        <v>18868405</v>
      </c>
      <c r="Y69" s="18"/>
      <c r="Z69" s="18"/>
      <c r="AA69" s="18"/>
    </row>
    <row r="70" spans="2:27" x14ac:dyDescent="0.3">
      <c r="B70" s="74" t="s">
        <v>157</v>
      </c>
      <c r="C70" s="96" t="s">
        <v>37</v>
      </c>
      <c r="D70" s="97" t="s">
        <v>158</v>
      </c>
      <c r="E70" s="98">
        <v>0</v>
      </c>
      <c r="F70" s="99"/>
      <c r="G70" s="99"/>
      <c r="H70" s="99"/>
      <c r="I70" s="98">
        <v>250000</v>
      </c>
      <c r="J70" s="99"/>
      <c r="K70" s="99"/>
      <c r="L70" s="98">
        <v>49754553</v>
      </c>
      <c r="M70" s="107"/>
      <c r="N70" s="107"/>
      <c r="O70" s="107"/>
      <c r="P70" s="108"/>
      <c r="Q70" s="108"/>
      <c r="R70" s="108"/>
      <c r="S70" s="102"/>
      <c r="T70" s="18"/>
      <c r="U70" s="18"/>
      <c r="V70" s="18"/>
      <c r="W70" s="25" t="s">
        <v>186</v>
      </c>
      <c r="X70" s="18"/>
      <c r="Y70" s="18"/>
      <c r="Z70" s="18"/>
      <c r="AA70" s="18"/>
    </row>
    <row r="71" spans="2:27" x14ac:dyDescent="0.3">
      <c r="B71" s="74" t="s">
        <v>201</v>
      </c>
      <c r="C71" s="96" t="s">
        <v>41</v>
      </c>
      <c r="D71" s="109" t="s">
        <v>199</v>
      </c>
      <c r="E71" s="98">
        <v>140</v>
      </c>
      <c r="F71" s="99"/>
      <c r="G71" s="99"/>
      <c r="H71" s="99"/>
      <c r="I71" s="98">
        <v>0</v>
      </c>
      <c r="J71" s="99"/>
      <c r="K71" s="99"/>
      <c r="L71" s="98">
        <v>49754413</v>
      </c>
      <c r="M71" s="107"/>
      <c r="N71" s="107"/>
      <c r="O71" s="107"/>
      <c r="P71" s="101" t="s">
        <v>74</v>
      </c>
      <c r="Q71" s="101"/>
      <c r="R71" s="101"/>
      <c r="S71" s="102"/>
      <c r="T71" s="18"/>
      <c r="U71" s="51">
        <f>SUM(I72,I50,I36,I30,I21)</f>
        <v>1314823</v>
      </c>
      <c r="V71" s="18"/>
      <c r="W71" s="25" t="s">
        <v>187</v>
      </c>
      <c r="X71" s="18"/>
      <c r="Y71" s="18"/>
      <c r="Z71" s="18"/>
      <c r="AA71" s="18"/>
    </row>
    <row r="72" spans="2:27" x14ac:dyDescent="0.3">
      <c r="B72" s="74" t="s">
        <v>159</v>
      </c>
      <c r="C72" s="96" t="s">
        <v>37</v>
      </c>
      <c r="D72" s="97" t="s">
        <v>200</v>
      </c>
      <c r="E72" s="98">
        <v>0</v>
      </c>
      <c r="F72" s="110"/>
      <c r="G72" s="110"/>
      <c r="H72" s="110"/>
      <c r="I72" s="98">
        <v>1280000</v>
      </c>
      <c r="J72" s="111"/>
      <c r="K72" s="111"/>
      <c r="L72" s="98">
        <v>51034413</v>
      </c>
      <c r="M72" s="112"/>
      <c r="N72" s="112"/>
      <c r="O72" s="112"/>
      <c r="P72" s="101" t="s">
        <v>74</v>
      </c>
      <c r="Q72" s="101"/>
      <c r="R72" s="101"/>
      <c r="S72" s="102"/>
      <c r="T72" s="18"/>
      <c r="U72" s="51">
        <f>SUM(U68:U71)</f>
        <v>20183228</v>
      </c>
      <c r="V72" s="18"/>
      <c r="W72" s="24"/>
      <c r="X72" s="18"/>
      <c r="Y72" s="18"/>
      <c r="Z72" s="18"/>
      <c r="AA72" s="18"/>
    </row>
    <row r="73" spans="2:27" x14ac:dyDescent="0.3">
      <c r="B73" s="74" t="s">
        <v>160</v>
      </c>
      <c r="C73" s="96" t="s">
        <v>76</v>
      </c>
      <c r="D73" s="97" t="s">
        <v>161</v>
      </c>
      <c r="E73" s="98">
        <v>0</v>
      </c>
      <c r="F73" s="75"/>
      <c r="G73" s="75"/>
      <c r="H73" s="75"/>
      <c r="I73" s="98">
        <v>9657</v>
      </c>
      <c r="J73" s="75"/>
      <c r="K73" s="75"/>
      <c r="L73" s="98">
        <v>51044070</v>
      </c>
      <c r="M73" s="75"/>
      <c r="N73" s="75"/>
      <c r="O73" s="75"/>
      <c r="P73" s="75"/>
      <c r="Q73" s="75"/>
      <c r="R73" s="75"/>
      <c r="S73" s="75"/>
      <c r="T73" s="18"/>
      <c r="U73" s="18"/>
      <c r="V73" s="18"/>
      <c r="W73" s="18"/>
      <c r="X73" s="18"/>
      <c r="Y73" s="18"/>
      <c r="Z73" s="18"/>
      <c r="AA73" s="18"/>
    </row>
    <row r="74" spans="2:27" x14ac:dyDescent="0.3">
      <c r="B74" s="74" t="s">
        <v>182</v>
      </c>
      <c r="C74" s="96" t="s">
        <v>79</v>
      </c>
      <c r="D74" s="76" t="s">
        <v>183</v>
      </c>
      <c r="E74" s="98">
        <v>0</v>
      </c>
      <c r="F74" s="113"/>
      <c r="G74" s="113"/>
      <c r="H74" s="113"/>
      <c r="I74" s="98">
        <v>2580800</v>
      </c>
      <c r="J74" s="113"/>
      <c r="K74" s="113"/>
      <c r="L74" s="98">
        <v>53624870</v>
      </c>
      <c r="M74" s="113"/>
      <c r="N74" s="113"/>
      <c r="O74" s="113"/>
      <c r="P74" s="113"/>
      <c r="Q74" s="113"/>
      <c r="R74" s="113"/>
      <c r="S74" s="113"/>
    </row>
    <row r="75" spans="2:27" x14ac:dyDescent="0.3">
      <c r="B75" s="113"/>
      <c r="C75" s="114" t="s">
        <v>197</v>
      </c>
      <c r="D75" s="109" t="s">
        <v>202</v>
      </c>
      <c r="E75" s="115" t="s">
        <v>203</v>
      </c>
      <c r="F75" s="113"/>
      <c r="G75" s="113"/>
      <c r="H75" s="113"/>
      <c r="I75" s="115" t="s">
        <v>204</v>
      </c>
      <c r="J75" s="113"/>
      <c r="K75" s="113"/>
      <c r="L75" s="98">
        <v>0</v>
      </c>
      <c r="M75" s="113"/>
      <c r="N75" s="113"/>
      <c r="O75" s="113"/>
      <c r="P75" s="113"/>
      <c r="Q75" s="113"/>
      <c r="R75" s="113"/>
      <c r="S75" s="113"/>
    </row>
  </sheetData>
  <autoFilter ref="B2:R2" xr:uid="{00000000-0001-0000-0000-000000000000}">
    <filterColumn colId="2" showButton="0"/>
    <filterColumn colId="14" showButton="0"/>
    <filterColumn colId="15" showButton="0"/>
  </autoFilter>
  <mergeCells count="70">
    <mergeCell ref="P71:R71"/>
    <mergeCell ref="P72:R72"/>
    <mergeCell ref="P69:R69"/>
    <mergeCell ref="P68:R68"/>
    <mergeCell ref="P67:R67"/>
    <mergeCell ref="P66:R66"/>
    <mergeCell ref="P65:R65"/>
    <mergeCell ref="P64:R64"/>
    <mergeCell ref="P63:R63"/>
    <mergeCell ref="P62:R62"/>
    <mergeCell ref="P61:R61"/>
    <mergeCell ref="U56:X56"/>
    <mergeCell ref="P57:R57"/>
    <mergeCell ref="P56:R56"/>
    <mergeCell ref="P60:R60"/>
    <mergeCell ref="P59:R59"/>
    <mergeCell ref="P58:R58"/>
    <mergeCell ref="P55:R55"/>
    <mergeCell ref="P54:R54"/>
    <mergeCell ref="P53:R53"/>
    <mergeCell ref="P52:R52"/>
    <mergeCell ref="P51:R51"/>
    <mergeCell ref="P50:R50"/>
    <mergeCell ref="P49:R49"/>
    <mergeCell ref="P48:R48"/>
    <mergeCell ref="P47:R47"/>
    <mergeCell ref="P46:R46"/>
    <mergeCell ref="P45:R45"/>
    <mergeCell ref="P44:R44"/>
    <mergeCell ref="P43:R43"/>
    <mergeCell ref="P42:R42"/>
    <mergeCell ref="P41:R41"/>
    <mergeCell ref="P40:R40"/>
    <mergeCell ref="P39:R39"/>
    <mergeCell ref="P38:R38"/>
    <mergeCell ref="P37:R37"/>
    <mergeCell ref="P36:R36"/>
    <mergeCell ref="P35:R35"/>
    <mergeCell ref="P34:R34"/>
    <mergeCell ref="P33:R33"/>
    <mergeCell ref="P32:R32"/>
    <mergeCell ref="P31:R31"/>
    <mergeCell ref="P30:R30"/>
    <mergeCell ref="P29:R29"/>
    <mergeCell ref="P28:R28"/>
    <mergeCell ref="P27:R27"/>
    <mergeCell ref="P26:R26"/>
    <mergeCell ref="P25:R25"/>
    <mergeCell ref="P24:R24"/>
    <mergeCell ref="P23:R23"/>
    <mergeCell ref="P22:R22"/>
    <mergeCell ref="P21:R21"/>
    <mergeCell ref="P20:R20"/>
    <mergeCell ref="P19:R19"/>
    <mergeCell ref="P18:R18"/>
    <mergeCell ref="P17:R17"/>
    <mergeCell ref="P16:R16"/>
    <mergeCell ref="P15:R15"/>
    <mergeCell ref="P14:R14"/>
    <mergeCell ref="P8:R8"/>
    <mergeCell ref="P13:R13"/>
    <mergeCell ref="P12:R12"/>
    <mergeCell ref="P11:R11"/>
    <mergeCell ref="P4:R4"/>
    <mergeCell ref="P2:R2"/>
    <mergeCell ref="P7:R7"/>
    <mergeCell ref="P6:R6"/>
    <mergeCell ref="P5:R5"/>
    <mergeCell ref="P10:R10"/>
    <mergeCell ref="P9:R9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2022 and 2023 Overview</vt:lpstr>
      <vt:lpstr>은행 입출금 1.1~12.17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KIMDONGWOOK</dc:creator>
  <cp:lastModifiedBy>무역학과</cp:lastModifiedBy>
  <dcterms:created xsi:type="dcterms:W3CDTF">2021-12-09T01:13:10Z</dcterms:created>
  <dcterms:modified xsi:type="dcterms:W3CDTF">2023-07-03T05:23:58Z</dcterms:modified>
</cp:coreProperties>
</file>