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3715" windowHeight="9855" activeTab="1"/>
  </bookViews>
  <sheets>
    <sheet name="2016 and 2017 Overview" sheetId="6" r:id="rId1"/>
    <sheet name="2016 GFFC 결제내역" sheetId="3" r:id="rId2"/>
    <sheet name="2016 통장정리" sheetId="2" r:id="rId3"/>
    <sheet name="행사기간 현금" sheetId="1" r:id="rId4"/>
    <sheet name="대납금액" sheetId="4" r:id="rId5"/>
    <sheet name="숙박 정리" sheetId="5" r:id="rId6"/>
  </sheets>
  <definedNames>
    <definedName name="_xlnm.Print_Area" localSheetId="0">'2016 and 2017 Overview'!$B$2:$O$40</definedName>
    <definedName name="_xlnm.Print_Area" localSheetId="1">'2016 GFFC 결제내역'!$A$1:$F$46</definedName>
    <definedName name="_xlnm.Print_Area" localSheetId="4">대납금액!$A$2:$D$18</definedName>
  </definedNames>
  <calcPr calcId="125725"/>
</workbook>
</file>

<file path=xl/calcChain.xml><?xml version="1.0" encoding="utf-8"?>
<calcChain xmlns="http://schemas.openxmlformats.org/spreadsheetml/2006/main">
  <c r="F14" i="6"/>
  <c r="K10" l="1"/>
  <c r="K14"/>
  <c r="E40" i="3"/>
  <c r="E37"/>
  <c r="K17" i="6" l="1"/>
  <c r="K19"/>
  <c r="I8" i="2"/>
  <c r="I7"/>
  <c r="I6"/>
  <c r="F33" i="3"/>
  <c r="F40"/>
  <c r="F48" s="1"/>
  <c r="F46" l="1"/>
  <c r="F19"/>
  <c r="C45" i="1"/>
  <c r="C44"/>
  <c r="J5" i="2"/>
  <c r="E8" i="3" l="1"/>
  <c r="C16" i="4"/>
  <c r="F27" i="3"/>
  <c r="F49"/>
  <c r="F42"/>
  <c r="F26"/>
  <c r="F24"/>
  <c r="F17"/>
  <c r="C18" i="1" l="1"/>
  <c r="C19"/>
</calcChain>
</file>

<file path=xl/sharedStrings.xml><?xml version="1.0" encoding="utf-8"?>
<sst xmlns="http://schemas.openxmlformats.org/spreadsheetml/2006/main" count="491" uniqueCount="363">
  <si>
    <t>Muhammad Mamun</t>
    <phoneticPr fontId="2" type="noConversion"/>
  </si>
  <si>
    <t>등록비</t>
    <phoneticPr fontId="2" type="noConversion"/>
  </si>
  <si>
    <t>1. 수입(Revenue)</t>
    <phoneticPr fontId="2" type="noConversion"/>
  </si>
  <si>
    <t>날짜</t>
    <phoneticPr fontId="2" type="noConversion"/>
  </si>
  <si>
    <t>이름</t>
    <phoneticPr fontId="2" type="noConversion"/>
  </si>
  <si>
    <t>금액</t>
    <phoneticPr fontId="2" type="noConversion"/>
  </si>
  <si>
    <t>내역</t>
    <phoneticPr fontId="2" type="noConversion"/>
  </si>
  <si>
    <t>비고</t>
    <phoneticPr fontId="2" type="noConversion"/>
  </si>
  <si>
    <t>Vincenzo Senatore</t>
    <phoneticPr fontId="2" type="noConversion"/>
  </si>
  <si>
    <t>Hong Mu Lee</t>
    <phoneticPr fontId="2" type="noConversion"/>
  </si>
  <si>
    <t>Satoshi Nakaide</t>
    <phoneticPr fontId="2" type="noConversion"/>
  </si>
  <si>
    <t>Tsai-Jyh Chen</t>
    <phoneticPr fontId="2" type="noConversion"/>
  </si>
  <si>
    <t>Rofikoh Rokhim</t>
    <phoneticPr fontId="2" type="noConversion"/>
  </si>
  <si>
    <t>이사회비</t>
    <phoneticPr fontId="2" type="noConversion"/>
  </si>
  <si>
    <t>Siti</t>
    <phoneticPr fontId="2" type="noConversion"/>
  </si>
  <si>
    <t>Alaa</t>
    <phoneticPr fontId="2" type="noConversion"/>
  </si>
  <si>
    <t>게스트하우스비</t>
    <phoneticPr fontId="2" type="noConversion"/>
  </si>
  <si>
    <t>김경윤</t>
    <phoneticPr fontId="2" type="noConversion"/>
  </si>
  <si>
    <t>2. 지출(Exditure)</t>
    <phoneticPr fontId="2" type="noConversion"/>
  </si>
  <si>
    <t>US $100 받고 30,000원 거스름돈
(참가비 70,000원)</t>
    <phoneticPr fontId="2" type="noConversion"/>
  </si>
  <si>
    <t>US $100 받고 10,000원 거스름돈
(게스트하우스비 90,000원)</t>
    <phoneticPr fontId="2" type="noConversion"/>
  </si>
  <si>
    <t>등록비 거스름돈</t>
    <phoneticPr fontId="2" type="noConversion"/>
  </si>
  <si>
    <t>게스트하우스비 거스름돈</t>
    <phoneticPr fontId="2" type="noConversion"/>
  </si>
  <si>
    <t>Gail Pearson</t>
    <phoneticPr fontId="2" type="noConversion"/>
  </si>
  <si>
    <t>학회 여비 지원금</t>
    <phoneticPr fontId="2" type="noConversion"/>
  </si>
  <si>
    <t>글보연 강의료 대납</t>
    <phoneticPr fontId="2" type="noConversion"/>
  </si>
  <si>
    <t>James Devenney</t>
    <phoneticPr fontId="2" type="noConversion"/>
  </si>
  <si>
    <t>Xian Xu</t>
    <phoneticPr fontId="2" type="noConversion"/>
  </si>
  <si>
    <t>학회 추가 여비 지원금</t>
    <phoneticPr fontId="2" type="noConversion"/>
  </si>
  <si>
    <t>사례금</t>
    <phoneticPr fontId="2" type="noConversion"/>
  </si>
  <si>
    <t>윤석헌</t>
    <phoneticPr fontId="2" type="noConversion"/>
  </si>
  <si>
    <t>11월 04일</t>
    <phoneticPr fontId="2" type="noConversion"/>
  </si>
  <si>
    <t>최예린</t>
    <phoneticPr fontId="2" type="noConversion"/>
  </si>
  <si>
    <t>왕선혜</t>
    <phoneticPr fontId="2" type="noConversion"/>
  </si>
  <si>
    <t>공항 픽업 서비스 지원금</t>
    <phoneticPr fontId="2" type="noConversion"/>
  </si>
  <si>
    <t>박혜정</t>
    <phoneticPr fontId="2" type="noConversion"/>
  </si>
  <si>
    <t>신이리나</t>
    <phoneticPr fontId="2" type="noConversion"/>
  </si>
  <si>
    <t>염세관</t>
    <phoneticPr fontId="2" type="noConversion"/>
  </si>
  <si>
    <t>2015 잔액</t>
    <phoneticPr fontId="2" type="noConversion"/>
  </si>
  <si>
    <t>국민 임소영</t>
    <phoneticPr fontId="2" type="noConversion"/>
  </si>
  <si>
    <t>편집조교수당 (1월)</t>
    <phoneticPr fontId="2" type="noConversion"/>
  </si>
  <si>
    <t>편집조교수당 (2-3월)</t>
    <phoneticPr fontId="2" type="noConversion"/>
  </si>
  <si>
    <t>심미경</t>
    <phoneticPr fontId="2" type="noConversion"/>
  </si>
  <si>
    <t>아이프린팅(홍보물 제작)</t>
    <phoneticPr fontId="2" type="noConversion"/>
  </si>
  <si>
    <t>인출</t>
    <phoneticPr fontId="2" type="noConversion"/>
  </si>
  <si>
    <t>편집조교수당 (6-7월)</t>
    <phoneticPr fontId="2" type="noConversion"/>
  </si>
  <si>
    <t>우체국 정홍주</t>
    <phoneticPr fontId="2" type="noConversion"/>
  </si>
  <si>
    <t>ARIA Doantion US $500 (법인카드 이체)</t>
    <phoneticPr fontId="2" type="noConversion"/>
  </si>
  <si>
    <t>생명보험협회</t>
    <phoneticPr fontId="2" type="noConversion"/>
  </si>
  <si>
    <t>기관회원 가입비</t>
    <phoneticPr fontId="2" type="noConversion"/>
  </si>
  <si>
    <t>편집조교수당 (8-9월)</t>
    <phoneticPr fontId="2" type="noConversion"/>
  </si>
  <si>
    <t>하리스코</t>
    <phoneticPr fontId="2" type="noConversion"/>
  </si>
  <si>
    <t>IRFC 영문교열 2편</t>
    <phoneticPr fontId="2" type="noConversion"/>
  </si>
  <si>
    <t>IRFC 영문교열 1편</t>
    <phoneticPr fontId="2" type="noConversion"/>
  </si>
  <si>
    <t>우리 정홍주</t>
    <phoneticPr fontId="2" type="noConversion"/>
  </si>
  <si>
    <t>마승렬</t>
    <phoneticPr fontId="2" type="noConversion"/>
  </si>
  <si>
    <t>정홍주</t>
    <phoneticPr fontId="2" type="noConversion"/>
  </si>
  <si>
    <t>회원가입비</t>
    <phoneticPr fontId="2" type="noConversion"/>
  </si>
  <si>
    <t>거래내용</t>
    <phoneticPr fontId="2" type="noConversion"/>
  </si>
  <si>
    <t>세부내용</t>
    <phoneticPr fontId="2" type="noConversion"/>
  </si>
  <si>
    <t>입금</t>
    <phoneticPr fontId="2" type="noConversion"/>
  </si>
  <si>
    <t>출금</t>
    <phoneticPr fontId="2" type="noConversion"/>
  </si>
  <si>
    <t>수  입 (Revenue)</t>
    <phoneticPr fontId="2" type="noConversion"/>
  </si>
  <si>
    <t>No.</t>
    <phoneticPr fontId="2" type="noConversion"/>
  </si>
  <si>
    <t>수 입 항 목 (Category)</t>
    <phoneticPr fontId="2" type="noConversion"/>
  </si>
  <si>
    <t>세 부 항 목 (Source)</t>
    <phoneticPr fontId="2" type="noConversion"/>
  </si>
  <si>
    <t>금 액 (Amount)</t>
    <phoneticPr fontId="2" type="noConversion"/>
  </si>
  <si>
    <t xml:space="preserve"> </t>
    <phoneticPr fontId="2" type="noConversion"/>
  </si>
  <si>
    <t xml:space="preserve"> </t>
    <phoneticPr fontId="2" type="noConversion"/>
  </si>
  <si>
    <t>성균관대 (SKK University)</t>
    <phoneticPr fontId="2" type="noConversion"/>
  </si>
  <si>
    <t>총 액 (Total Amount)</t>
    <phoneticPr fontId="2" type="noConversion"/>
  </si>
  <si>
    <t>후원 (Support)</t>
    <phoneticPr fontId="2" type="noConversion"/>
  </si>
  <si>
    <t xml:space="preserve"> 회비 및 임원비(Membership and BOD Donation)</t>
    <phoneticPr fontId="2" type="noConversion"/>
  </si>
  <si>
    <t>참가비 (Registration Fee)</t>
    <phoneticPr fontId="2" type="noConversion"/>
  </si>
  <si>
    <t>지출 (Expenditure)</t>
    <phoneticPr fontId="2" type="noConversion"/>
  </si>
  <si>
    <t>No.</t>
    <phoneticPr fontId="2" type="noConversion"/>
  </si>
  <si>
    <t>지 출 항 목 (Items)</t>
    <phoneticPr fontId="2" type="noConversion"/>
  </si>
  <si>
    <t>세 부 항 목 (Items)</t>
    <phoneticPr fontId="2" type="noConversion"/>
  </si>
  <si>
    <t>지 출 액 (Payment)</t>
    <phoneticPr fontId="2" type="noConversion"/>
  </si>
  <si>
    <t>비고 (Note)</t>
    <phoneticPr fontId="2" type="noConversion"/>
  </si>
  <si>
    <t>비고 (Note)</t>
    <phoneticPr fontId="2" type="noConversion"/>
  </si>
  <si>
    <t>내역</t>
    <phoneticPr fontId="2" type="noConversion"/>
  </si>
  <si>
    <t>금액</t>
    <phoneticPr fontId="2" type="noConversion"/>
  </si>
  <si>
    <t>비고</t>
    <phoneticPr fontId="2" type="noConversion"/>
  </si>
  <si>
    <t>삼성마스타법인</t>
    <phoneticPr fontId="2" type="noConversion"/>
  </si>
  <si>
    <t>패컬티</t>
    <phoneticPr fontId="2" type="noConversion"/>
  </si>
  <si>
    <t>삼성마스타법인</t>
    <phoneticPr fontId="2" type="noConversion"/>
  </si>
  <si>
    <t>와인 선물</t>
    <phoneticPr fontId="2" type="noConversion"/>
  </si>
  <si>
    <t>씨티카드</t>
    <phoneticPr fontId="2" type="noConversion"/>
  </si>
  <si>
    <t>팔레스 호텔 숙박</t>
    <phoneticPr fontId="2" type="noConversion"/>
  </si>
  <si>
    <t>팔레스 호텔 숙박</t>
    <phoneticPr fontId="2" type="noConversion"/>
  </si>
  <si>
    <t>팔레스 호텔 아침 식사</t>
    <phoneticPr fontId="2" type="noConversion"/>
  </si>
  <si>
    <t>카드</t>
    <phoneticPr fontId="2" type="noConversion"/>
  </si>
  <si>
    <t>페르시안 궁전, 저녁만찬</t>
    <phoneticPr fontId="2" type="noConversion"/>
  </si>
  <si>
    <t>씨티카드</t>
    <phoneticPr fontId="2" type="noConversion"/>
  </si>
  <si>
    <t>만수옥, 아침 식사</t>
    <phoneticPr fontId="2" type="noConversion"/>
  </si>
  <si>
    <t>스타벅스 커피 (3잔)</t>
    <phoneticPr fontId="2" type="noConversion"/>
  </si>
  <si>
    <t>커피 (8잔)</t>
    <phoneticPr fontId="2" type="noConversion"/>
  </si>
  <si>
    <t>자하손만두, 점심 식사</t>
    <phoneticPr fontId="2" type="noConversion"/>
  </si>
  <si>
    <t>삼계탕, 점심 식사</t>
    <phoneticPr fontId="2" type="noConversion"/>
  </si>
  <si>
    <t>커피 (2잔)</t>
    <phoneticPr fontId="2" type="noConversion"/>
  </si>
  <si>
    <t>글보연 강의료 대납</t>
    <phoneticPr fontId="2" type="noConversion"/>
  </si>
  <si>
    <t>Muhammad Mamun</t>
    <phoneticPr fontId="2" type="noConversion"/>
  </si>
  <si>
    <t>Rofikoh Rokhim</t>
    <phoneticPr fontId="2" type="noConversion"/>
  </si>
  <si>
    <t>Gail Pearson</t>
    <phoneticPr fontId="2" type="noConversion"/>
  </si>
  <si>
    <t>James Devenney</t>
    <phoneticPr fontId="2" type="noConversion"/>
  </si>
  <si>
    <t>Tsai-Jyh Chen</t>
    <phoneticPr fontId="2" type="noConversion"/>
  </si>
  <si>
    <t>윤석헌</t>
    <phoneticPr fontId="2" type="noConversion"/>
  </si>
  <si>
    <t xml:space="preserve">발표자 사례금 </t>
    <phoneticPr fontId="2" type="noConversion"/>
  </si>
  <si>
    <t>박혜정</t>
    <phoneticPr fontId="2" type="noConversion"/>
  </si>
  <si>
    <t>최예린</t>
    <phoneticPr fontId="2" type="noConversion"/>
  </si>
  <si>
    <t>염세관</t>
    <phoneticPr fontId="2" type="noConversion"/>
  </si>
  <si>
    <t>신이리나</t>
    <phoneticPr fontId="2" type="noConversion"/>
  </si>
  <si>
    <t>왕선혜</t>
    <phoneticPr fontId="2" type="noConversion"/>
  </si>
  <si>
    <t>게스트하우스비</t>
    <phoneticPr fontId="2" type="noConversion"/>
  </si>
  <si>
    <t xml:space="preserve">팔래스 호텔 </t>
    <phoneticPr fontId="2" type="noConversion"/>
  </si>
  <si>
    <t>숙박료</t>
    <phoneticPr fontId="2" type="noConversion"/>
  </si>
  <si>
    <t>아침식사</t>
    <phoneticPr fontId="2" type="noConversion"/>
  </si>
  <si>
    <t>Xian Xu</t>
    <phoneticPr fontId="2" type="noConversion"/>
  </si>
  <si>
    <t>Gail, Mamamun</t>
    <phoneticPr fontId="2" type="noConversion"/>
  </si>
  <si>
    <t>Gail, Mamamun</t>
    <phoneticPr fontId="2" type="noConversion"/>
  </si>
  <si>
    <t>식비</t>
    <phoneticPr fontId="2" type="noConversion"/>
  </si>
  <si>
    <t>11/4 점심</t>
    <phoneticPr fontId="2" type="noConversion"/>
  </si>
  <si>
    <t>11/4 간식 (이사회)</t>
    <phoneticPr fontId="2" type="noConversion"/>
  </si>
  <si>
    <t>11/4 저녁</t>
    <phoneticPr fontId="2" type="noConversion"/>
  </si>
  <si>
    <t>11/5 점심</t>
    <phoneticPr fontId="2" type="noConversion"/>
  </si>
  <si>
    <t>11/5 저녁</t>
    <phoneticPr fontId="2" type="noConversion"/>
  </si>
  <si>
    <t>주차권</t>
    <phoneticPr fontId="2" type="noConversion"/>
  </si>
  <si>
    <t>와인 선물</t>
    <phoneticPr fontId="2" type="noConversion"/>
  </si>
  <si>
    <t>사무용품 구입</t>
    <phoneticPr fontId="2" type="noConversion"/>
  </si>
  <si>
    <t xml:space="preserve">공항 픽업 서비스 </t>
    <phoneticPr fontId="2" type="noConversion"/>
  </si>
  <si>
    <t>외국인 여비지원</t>
    <phoneticPr fontId="2" type="noConversion"/>
  </si>
  <si>
    <t>다과</t>
    <phoneticPr fontId="2" type="noConversion"/>
  </si>
  <si>
    <t>현수막 제작</t>
    <phoneticPr fontId="2" type="noConversion"/>
  </si>
  <si>
    <t>홍보물 제작</t>
    <phoneticPr fontId="2" type="noConversion"/>
  </si>
  <si>
    <t>외국인 접대비용</t>
    <phoneticPr fontId="2" type="noConversion"/>
  </si>
  <si>
    <t>11/6 Gail Pearson, MZ Mamun</t>
    <phoneticPr fontId="2" type="noConversion"/>
  </si>
  <si>
    <t>11/7 Xian Xu</t>
    <phoneticPr fontId="2" type="noConversion"/>
  </si>
  <si>
    <t>학술지 비용 (IRFC)</t>
    <phoneticPr fontId="2" type="noConversion"/>
  </si>
  <si>
    <t>편집 조교 수당 (1~9월)</t>
    <phoneticPr fontId="2" type="noConversion"/>
  </si>
  <si>
    <t>영문 교열</t>
    <phoneticPr fontId="2" type="noConversion"/>
  </si>
  <si>
    <t>편집 및 인쇄</t>
    <phoneticPr fontId="2" type="noConversion"/>
  </si>
  <si>
    <t>1. 쉐라톤 서울 팔레스 호텔</t>
    <phoneticPr fontId="2" type="noConversion"/>
  </si>
  <si>
    <t>이름</t>
    <phoneticPr fontId="2" type="noConversion"/>
  </si>
  <si>
    <t>Mari Yamauchi</t>
    <phoneticPr fontId="2" type="noConversion"/>
  </si>
  <si>
    <t>Yoshino Naoyuki</t>
    <phoneticPr fontId="2" type="noConversion"/>
  </si>
  <si>
    <t>Hong Mu Lee</t>
    <phoneticPr fontId="2" type="noConversion"/>
  </si>
  <si>
    <t>Satoshi Nakaide</t>
    <phoneticPr fontId="2" type="noConversion"/>
  </si>
  <si>
    <t>1박</t>
    <phoneticPr fontId="2" type="noConversion"/>
  </si>
  <si>
    <t>1박</t>
    <phoneticPr fontId="2" type="noConversion"/>
  </si>
  <si>
    <t>2박</t>
    <phoneticPr fontId="2" type="noConversion"/>
  </si>
  <si>
    <t>조식</t>
    <phoneticPr fontId="2" type="noConversion"/>
  </si>
  <si>
    <t>11월 4-5일</t>
    <phoneticPr fontId="2" type="noConversion"/>
  </si>
  <si>
    <t>2박 본인 부담</t>
    <phoneticPr fontId="2" type="noConversion"/>
  </si>
  <si>
    <t>2. 게스트하우스</t>
    <phoneticPr fontId="2" type="noConversion"/>
  </si>
  <si>
    <t>3. 기타</t>
    <phoneticPr fontId="2" type="noConversion"/>
  </si>
  <si>
    <t>택시비</t>
    <phoneticPr fontId="2" type="noConversion"/>
  </si>
  <si>
    <t>11월 4일</t>
    <phoneticPr fontId="2" type="noConversion"/>
  </si>
  <si>
    <t>현금지급</t>
    <phoneticPr fontId="2" type="noConversion"/>
  </si>
  <si>
    <t>세부내역</t>
    <phoneticPr fontId="2" type="noConversion"/>
  </si>
  <si>
    <t>대리기사비</t>
    <phoneticPr fontId="2" type="noConversion"/>
  </si>
  <si>
    <t>Takaaki Hattori</t>
    <phoneticPr fontId="2" type="noConversion"/>
  </si>
  <si>
    <t>신라스테이 2박</t>
    <phoneticPr fontId="2" type="noConversion"/>
  </si>
  <si>
    <t>본인부담</t>
    <phoneticPr fontId="2" type="noConversion"/>
  </si>
  <si>
    <t>Vincenzo Senatore</t>
    <phoneticPr fontId="2" type="noConversion"/>
  </si>
  <si>
    <t>프레져 스위트 4박</t>
    <phoneticPr fontId="2" type="noConversion"/>
  </si>
  <si>
    <t>동아시아학술원 협찬</t>
    <phoneticPr fontId="2" type="noConversion"/>
  </si>
  <si>
    <t>Mari Yamauchi, Yoshino Naoyuki, Satoshi Nakaide, Hongmu Lee</t>
  </si>
  <si>
    <t>Mari Yamauchi, Yoshino Naoyuki, Satoshi Nakaide, Hongmu Lee</t>
    <phoneticPr fontId="2" type="noConversion"/>
  </si>
  <si>
    <t>행사용</t>
    <phoneticPr fontId="2" type="noConversion"/>
  </si>
  <si>
    <t>비고</t>
    <phoneticPr fontId="2" type="noConversion"/>
  </si>
  <si>
    <t>사용료 + 파손비</t>
    <phoneticPr fontId="2" type="noConversion"/>
  </si>
  <si>
    <t>조만</t>
    <phoneticPr fontId="2" type="noConversion"/>
  </si>
  <si>
    <t xml:space="preserve">  </t>
    <phoneticPr fontId="2" type="noConversion"/>
  </si>
  <si>
    <t>참가비</t>
    <phoneticPr fontId="2" type="noConversion"/>
  </si>
  <si>
    <t>회원가입비</t>
    <phoneticPr fontId="2" type="noConversion"/>
  </si>
  <si>
    <t>임원비, 기부금</t>
    <phoneticPr fontId="2" type="noConversion"/>
  </si>
  <si>
    <t>결산이자</t>
    <phoneticPr fontId="2" type="noConversion"/>
  </si>
  <si>
    <t>남상욱</t>
    <phoneticPr fontId="2" type="noConversion"/>
  </si>
  <si>
    <t>우체국</t>
    <phoneticPr fontId="2" type="noConversion"/>
  </si>
  <si>
    <t>IRFC 발송 (총 5명)</t>
    <phoneticPr fontId="2" type="noConversion"/>
  </si>
  <si>
    <t>홍순구</t>
    <phoneticPr fontId="2" type="noConversion"/>
  </si>
  <si>
    <t>임원비</t>
  </si>
  <si>
    <t>임원비</t>
    <phoneticPr fontId="2" type="noConversion"/>
  </si>
  <si>
    <t>환불완료</t>
    <phoneticPr fontId="2" type="noConversion"/>
  </si>
  <si>
    <t>환불완료</t>
    <phoneticPr fontId="2" type="noConversion"/>
  </si>
  <si>
    <t>12월 28일</t>
    <phoneticPr fontId="2" type="noConversion"/>
  </si>
  <si>
    <t>최미수</t>
    <phoneticPr fontId="2" type="noConversion"/>
  </si>
  <si>
    <t>최철</t>
    <phoneticPr fontId="2" type="noConversion"/>
  </si>
  <si>
    <t>참가비 환불</t>
    <phoneticPr fontId="2" type="noConversion"/>
  </si>
  <si>
    <t>2016 글로벌금융소비자포럼 결제내역 (2016 Global Forum for Financial Consumers : Revenue and Expenditure as of 2017.01.05)</t>
    <phoneticPr fontId="2" type="noConversion"/>
  </si>
  <si>
    <t>정홍주</t>
    <phoneticPr fontId="2" type="noConversion"/>
  </si>
  <si>
    <t>임원비</t>
    <phoneticPr fontId="2" type="noConversion"/>
  </si>
  <si>
    <t>임원회비</t>
    <phoneticPr fontId="2" type="noConversion"/>
  </si>
  <si>
    <t>윤정혜</t>
    <phoneticPr fontId="2" type="noConversion"/>
  </si>
  <si>
    <t>임원비</t>
    <phoneticPr fontId="2" type="noConversion"/>
  </si>
  <si>
    <t>사업내용 (Contents)</t>
    <phoneticPr fontId="2" type="noConversion"/>
  </si>
  <si>
    <t xml:space="preserve"> 소요 예산 (Expenditure)</t>
    <phoneticPr fontId="2" type="noConversion"/>
  </si>
  <si>
    <t>수입과 지출 (Revenue and Expenditure)</t>
    <phoneticPr fontId="2" type="noConversion"/>
  </si>
  <si>
    <t xml:space="preserve"> </t>
    <phoneticPr fontId="2" type="noConversion"/>
  </si>
  <si>
    <t>수입 (Revenue)</t>
    <phoneticPr fontId="2" type="noConversion"/>
  </si>
  <si>
    <t>Amount</t>
    <phoneticPr fontId="2" type="noConversion"/>
  </si>
  <si>
    <t>회비와 임원분담금 (Membership &amp; donation)</t>
    <phoneticPr fontId="2" type="noConversion"/>
  </si>
  <si>
    <t>행사지원금 (Outside Support)</t>
    <phoneticPr fontId="2" type="noConversion"/>
  </si>
  <si>
    <t>4. 이사회 개최</t>
    <phoneticPr fontId="2" type="noConversion"/>
  </si>
  <si>
    <t>지출 (Expenditure)</t>
    <phoneticPr fontId="2" type="noConversion"/>
  </si>
  <si>
    <t>Homepage and facebook setup</t>
    <phoneticPr fontId="2" type="noConversion"/>
  </si>
  <si>
    <t>잔액 (Outstnading Balance)</t>
    <phoneticPr fontId="2" type="noConversion"/>
  </si>
  <si>
    <t>사업내용 (Activities)</t>
    <phoneticPr fontId="2" type="noConversion"/>
  </si>
  <si>
    <t xml:space="preserve"> 소요 예산 (Expenditures)</t>
    <phoneticPr fontId="2" type="noConversion"/>
  </si>
  <si>
    <t>예상 수입과 지출 (Revenue and Expenditure Forecast)</t>
    <phoneticPr fontId="2" type="noConversion"/>
  </si>
  <si>
    <t xml:space="preserve">1. 학회지 발간 </t>
    <phoneticPr fontId="2" type="noConversion"/>
  </si>
  <si>
    <t>Journal Publication</t>
    <phoneticPr fontId="2" type="noConversion"/>
  </si>
  <si>
    <t>2. 연구도서 발간</t>
    <phoneticPr fontId="2" type="noConversion"/>
  </si>
  <si>
    <t>차기이월 (Carry-over)</t>
    <phoneticPr fontId="2" type="noConversion"/>
  </si>
  <si>
    <t>Book Publication</t>
  </si>
  <si>
    <t>회비와 임원분담금 (Membership)</t>
    <phoneticPr fontId="2" type="noConversion"/>
  </si>
  <si>
    <t>3. 임원 간담회 (skype 등)</t>
    <phoneticPr fontId="2" type="noConversion"/>
  </si>
  <si>
    <t>총수입 (Total Revenue)</t>
    <phoneticPr fontId="2" type="noConversion"/>
  </si>
  <si>
    <t>Bod meeting</t>
    <phoneticPr fontId="2" type="noConversion"/>
  </si>
  <si>
    <t>학회지 발간 (Journal Publication)</t>
    <phoneticPr fontId="2" type="noConversion"/>
  </si>
  <si>
    <t>연구도서 발간 (Book Publication)</t>
    <phoneticPr fontId="2" type="noConversion"/>
  </si>
  <si>
    <t>임원간담회/회의비 (Meeting)</t>
    <phoneticPr fontId="2" type="noConversion"/>
  </si>
  <si>
    <t>6. 홈페이지와 facebook 관리</t>
    <phoneticPr fontId="2" type="noConversion"/>
  </si>
  <si>
    <t>홈페이지와 facebook (Homepage MGT)</t>
    <phoneticPr fontId="2" type="noConversion"/>
  </si>
  <si>
    <t>2016 총회와 학술대회 (Annual Conference)</t>
    <phoneticPr fontId="2" type="noConversion"/>
  </si>
  <si>
    <t>합계 (Total)</t>
    <phoneticPr fontId="2" type="noConversion"/>
  </si>
  <si>
    <t>총지출 (total expenditure)</t>
    <phoneticPr fontId="2" type="noConversion"/>
  </si>
  <si>
    <t>예상 잔액 (Expected Balance)</t>
    <phoneticPr fontId="2" type="noConversion"/>
  </si>
  <si>
    <t>2016년도 사업보고 (2016 Activity Report)</t>
    <phoneticPr fontId="2" type="noConversion"/>
  </si>
  <si>
    <t>2016년 1월 1일~2016년 12월 31일 (Business Year 2016)</t>
    <phoneticPr fontId="2" type="noConversion"/>
  </si>
  <si>
    <t>참가비(Registration Fee)</t>
    <phoneticPr fontId="2" type="noConversion"/>
  </si>
  <si>
    <t>학회 행사비 (Conference Expense)</t>
    <phoneticPr fontId="2" type="noConversion"/>
  </si>
  <si>
    <t>ARIA Donation</t>
    <phoneticPr fontId="2" type="noConversion"/>
  </si>
  <si>
    <t>IRFC</t>
    <phoneticPr fontId="2" type="noConversion"/>
  </si>
  <si>
    <t>수입</t>
    <phoneticPr fontId="2" type="noConversion"/>
  </si>
  <si>
    <t>지출</t>
    <phoneticPr fontId="2" type="noConversion"/>
  </si>
  <si>
    <t>회원비</t>
    <phoneticPr fontId="2" type="noConversion"/>
  </si>
  <si>
    <t>참가비</t>
    <phoneticPr fontId="2" type="noConversion"/>
  </si>
  <si>
    <t>문형표</t>
    <phoneticPr fontId="2" type="noConversion"/>
  </si>
  <si>
    <t>행사비</t>
    <phoneticPr fontId="2" type="noConversion"/>
  </si>
  <si>
    <t>학술지</t>
    <phoneticPr fontId="2" type="noConversion"/>
  </si>
  <si>
    <t>우편발송</t>
    <phoneticPr fontId="2" type="noConversion"/>
  </si>
  <si>
    <t>1. 회원모집</t>
    <phoneticPr fontId="2" type="noConversion"/>
  </si>
  <si>
    <t>Membership promotion and solicitation</t>
    <phoneticPr fontId="2" type="noConversion"/>
  </si>
  <si>
    <t>2. 학술지 발간</t>
    <phoneticPr fontId="2" type="noConversion"/>
  </si>
  <si>
    <t>International Review of Financial Consumers</t>
    <phoneticPr fontId="2" type="noConversion"/>
  </si>
  <si>
    <t xml:space="preserve"> 기타</t>
    <phoneticPr fontId="2" type="noConversion"/>
  </si>
  <si>
    <t>3. 2016년도 총회, 이사회, 학술대회 개최</t>
    <phoneticPr fontId="2" type="noConversion"/>
  </si>
  <si>
    <t>2016 Annual conference, BOD meeting and general meeting</t>
    <phoneticPr fontId="2" type="noConversion"/>
  </si>
  <si>
    <t>4. 홈페이지와 facebook 관리</t>
    <phoneticPr fontId="2" type="noConversion"/>
  </si>
  <si>
    <t>2017년도 사업계획과 예산배정 (2017 Activity Planning and Budgeting)</t>
    <phoneticPr fontId="2" type="noConversion"/>
  </si>
  <si>
    <t>5. 2017년도 총회와 학술대회 개최</t>
    <phoneticPr fontId="2" type="noConversion"/>
  </si>
  <si>
    <t>2017 Annual Conference</t>
    <phoneticPr fontId="2" type="noConversion"/>
  </si>
  <si>
    <t>2017년 1월 1일~2017년 12월 31일 (Year 2017)</t>
    <phoneticPr fontId="2" type="noConversion"/>
  </si>
  <si>
    <t>우편물</t>
    <phoneticPr fontId="2" type="noConversion"/>
  </si>
  <si>
    <t>기관회원가입 안내 (Membership Promotion)</t>
    <phoneticPr fontId="2" type="noConversion"/>
  </si>
  <si>
    <t>11/16 회의</t>
    <phoneticPr fontId="2" type="noConversion"/>
  </si>
  <si>
    <t xml:space="preserve">ARIA </t>
    <phoneticPr fontId="2" type="noConversion"/>
  </si>
  <si>
    <t>Clifford Robb</t>
    <phoneticPr fontId="2" type="noConversion"/>
  </si>
  <si>
    <t>초청경비</t>
    <phoneticPr fontId="2" type="noConversion"/>
  </si>
  <si>
    <t>대납금액(무역연구소 통장 이체)</t>
    <phoneticPr fontId="2" type="noConversion"/>
  </si>
  <si>
    <t>우편물 발송 : \ 163,480
인쇄물 : \143,000
기관회원 안내 : \ 97,040</t>
    <phoneticPr fontId="2" type="noConversion"/>
  </si>
  <si>
    <t>차기이월(Carry-over)</t>
    <phoneticPr fontId="2" type="noConversion"/>
  </si>
  <si>
    <t>총수입(Total Revenue)</t>
    <phoneticPr fontId="2" type="noConversion"/>
  </si>
  <si>
    <t>총지출(Total Expenditure)</t>
    <phoneticPr fontId="2" type="noConversion"/>
  </si>
  <si>
    <t>글로벌 보험 연금대학원 참가비</t>
    <phoneticPr fontId="2" type="noConversion"/>
  </si>
  <si>
    <t>정용진</t>
    <phoneticPr fontId="2" type="noConversion"/>
  </si>
  <si>
    <t>허유경</t>
    <phoneticPr fontId="2" type="noConversion"/>
  </si>
  <si>
    <t>회원가입비</t>
    <phoneticPr fontId="2" type="noConversion"/>
  </si>
  <si>
    <t>참가비</t>
    <phoneticPr fontId="2" type="noConversion"/>
  </si>
  <si>
    <t>최인규</t>
    <phoneticPr fontId="2" type="noConversion"/>
  </si>
  <si>
    <t>최종윤</t>
    <phoneticPr fontId="2" type="noConversion"/>
  </si>
  <si>
    <t>정홍주</t>
    <phoneticPr fontId="2" type="noConversion"/>
  </si>
  <si>
    <t>임원비 추가납부 반납</t>
    <phoneticPr fontId="2" type="noConversion"/>
  </si>
  <si>
    <t>정재희</t>
    <phoneticPr fontId="2" type="noConversion"/>
  </si>
  <si>
    <t>현수막 제작</t>
    <phoneticPr fontId="2" type="noConversion"/>
  </si>
  <si>
    <t>황문연</t>
    <phoneticPr fontId="2" type="noConversion"/>
  </si>
  <si>
    <t>국민 교보문고</t>
    <phoneticPr fontId="2" type="noConversion"/>
  </si>
  <si>
    <t xml:space="preserve">               </t>
    <phoneticPr fontId="2" type="noConversion"/>
  </si>
  <si>
    <t>문방사우</t>
    <phoneticPr fontId="2" type="noConversion"/>
  </si>
  <si>
    <t>비품 구입</t>
    <phoneticPr fontId="2" type="noConversion"/>
  </si>
  <si>
    <t>백승민</t>
    <phoneticPr fontId="2" type="noConversion"/>
  </si>
  <si>
    <t>주차권</t>
    <phoneticPr fontId="2" type="noConversion"/>
  </si>
  <si>
    <t>김성훈</t>
    <phoneticPr fontId="2" type="noConversion"/>
  </si>
  <si>
    <t>신동와인</t>
    <phoneticPr fontId="2" type="noConversion"/>
  </si>
  <si>
    <t>선물</t>
    <phoneticPr fontId="2" type="noConversion"/>
  </si>
  <si>
    <t>식권</t>
    <phoneticPr fontId="2" type="noConversion"/>
  </si>
  <si>
    <t xml:space="preserve">   </t>
    <phoneticPr fontId="2" type="noConversion"/>
  </si>
  <si>
    <t>이동우</t>
    <phoneticPr fontId="2" type="noConversion"/>
  </si>
  <si>
    <t>노희찬</t>
    <phoneticPr fontId="2" type="noConversion"/>
  </si>
  <si>
    <t>신송희</t>
    <phoneticPr fontId="2" type="noConversion"/>
  </si>
  <si>
    <t>이미애</t>
    <phoneticPr fontId="2" type="noConversion"/>
  </si>
  <si>
    <t>김제성</t>
    <phoneticPr fontId="2" type="noConversion"/>
  </si>
  <si>
    <t>인출</t>
    <phoneticPr fontId="2" type="noConversion"/>
  </si>
  <si>
    <t>여비지원금</t>
    <phoneticPr fontId="2" type="noConversion"/>
  </si>
  <si>
    <t>최철</t>
    <phoneticPr fontId="2" type="noConversion"/>
  </si>
  <si>
    <t>임원비</t>
    <phoneticPr fontId="2" type="noConversion"/>
  </si>
  <si>
    <t>이경주</t>
    <phoneticPr fontId="2" type="noConversion"/>
  </si>
  <si>
    <t>기부금</t>
    <phoneticPr fontId="2" type="noConversion"/>
  </si>
  <si>
    <t>박소정</t>
    <phoneticPr fontId="2" type="noConversion"/>
  </si>
  <si>
    <t>홍순구</t>
    <phoneticPr fontId="2" type="noConversion"/>
  </si>
  <si>
    <t>최한송</t>
    <phoneticPr fontId="2" type="noConversion"/>
  </si>
  <si>
    <t>최미수</t>
    <phoneticPr fontId="2" type="noConversion"/>
  </si>
  <si>
    <t>이서진</t>
    <phoneticPr fontId="2" type="noConversion"/>
  </si>
  <si>
    <t>세븐 일레븐</t>
    <phoneticPr fontId="2" type="noConversion"/>
  </si>
  <si>
    <t>포크</t>
    <phoneticPr fontId="2" type="noConversion"/>
  </si>
  <si>
    <t>김가네</t>
    <phoneticPr fontId="2" type="noConversion"/>
  </si>
  <si>
    <t>저녁</t>
    <phoneticPr fontId="2" type="noConversion"/>
  </si>
  <si>
    <t>윤석헌</t>
    <phoneticPr fontId="2" type="noConversion"/>
  </si>
  <si>
    <t>서브웨이</t>
    <phoneticPr fontId="2" type="noConversion"/>
  </si>
  <si>
    <t>점심</t>
    <phoneticPr fontId="2" type="noConversion"/>
  </si>
  <si>
    <t>파리바게트</t>
    <phoneticPr fontId="2" type="noConversion"/>
  </si>
  <si>
    <t>커피</t>
    <phoneticPr fontId="2" type="noConversion"/>
  </si>
  <si>
    <t>씨유</t>
    <phoneticPr fontId="2" type="noConversion"/>
  </si>
  <si>
    <t>종이컵</t>
    <phoneticPr fontId="2" type="noConversion"/>
  </si>
  <si>
    <t>올리브홀딩</t>
    <phoneticPr fontId="2" type="noConversion"/>
  </si>
  <si>
    <t>민속손칼국수</t>
    <phoneticPr fontId="2" type="noConversion"/>
  </si>
  <si>
    <t>손혁상</t>
    <phoneticPr fontId="2" type="noConversion"/>
  </si>
  <si>
    <t>11월 11일</t>
    <phoneticPr fontId="2" type="noConversion"/>
  </si>
  <si>
    <t>성균관대학교</t>
    <phoneticPr fontId="2" type="noConversion"/>
  </si>
  <si>
    <t>게스트하우스비</t>
    <phoneticPr fontId="2" type="noConversion"/>
  </si>
  <si>
    <t>대납금액</t>
    <phoneticPr fontId="2" type="noConversion"/>
  </si>
  <si>
    <t>김무진</t>
    <phoneticPr fontId="2" type="noConversion"/>
  </si>
  <si>
    <t>11월 14일</t>
    <phoneticPr fontId="2" type="noConversion"/>
  </si>
  <si>
    <t>이현지</t>
    <phoneticPr fontId="2" type="noConversion"/>
  </si>
  <si>
    <t>11월 16일</t>
    <phoneticPr fontId="2" type="noConversion"/>
  </si>
  <si>
    <t>이윤</t>
    <phoneticPr fontId="2" type="noConversion"/>
  </si>
  <si>
    <t>11월 21일</t>
    <phoneticPr fontId="2" type="noConversion"/>
  </si>
  <si>
    <t>참가비 환불</t>
    <phoneticPr fontId="2" type="noConversion"/>
  </si>
  <si>
    <t>11월 22일</t>
    <phoneticPr fontId="2" type="noConversion"/>
  </si>
  <si>
    <t>손해보험협회</t>
    <phoneticPr fontId="2" type="noConversion"/>
  </si>
  <si>
    <t>기관회원 가입비</t>
    <phoneticPr fontId="2" type="noConversion"/>
  </si>
  <si>
    <t>11월 30일</t>
    <phoneticPr fontId="2" type="noConversion"/>
  </si>
  <si>
    <t>주민세</t>
    <phoneticPr fontId="2" type="noConversion"/>
  </si>
  <si>
    <t>12월 5일</t>
    <phoneticPr fontId="2" type="noConversion"/>
  </si>
  <si>
    <t>안병준</t>
    <phoneticPr fontId="2" type="noConversion"/>
  </si>
  <si>
    <t>12월 9일</t>
    <phoneticPr fontId="2" type="noConversion"/>
  </si>
  <si>
    <t>이상림</t>
    <phoneticPr fontId="2" type="noConversion"/>
  </si>
  <si>
    <t>종신회원비</t>
    <phoneticPr fontId="2" type="noConversion"/>
  </si>
  <si>
    <t>12월 13일</t>
    <phoneticPr fontId="2" type="noConversion"/>
  </si>
  <si>
    <t>문형표</t>
    <phoneticPr fontId="2" type="noConversion"/>
  </si>
  <si>
    <t>사례금</t>
    <phoneticPr fontId="2" type="noConversion"/>
  </si>
  <si>
    <t>홍성호</t>
    <phoneticPr fontId="2" type="noConversion"/>
  </si>
  <si>
    <t>이상국</t>
    <phoneticPr fontId="2" type="noConversion"/>
  </si>
  <si>
    <t>이진현</t>
    <phoneticPr fontId="2" type="noConversion"/>
  </si>
  <si>
    <t>쿠팡</t>
    <phoneticPr fontId="2" type="noConversion"/>
  </si>
  <si>
    <t>다과</t>
    <phoneticPr fontId="2" type="noConversion"/>
  </si>
  <si>
    <t>탑할인마트</t>
    <phoneticPr fontId="2" type="noConversion"/>
  </si>
  <si>
    <t>이사회 간식</t>
    <phoneticPr fontId="2" type="noConversion"/>
  </si>
  <si>
    <t>Homepage and Facebook management</t>
    <phoneticPr fontId="2" type="noConversion"/>
  </si>
  <si>
    <t>BOD workshop</t>
    <phoneticPr fontId="2" type="noConversion"/>
  </si>
  <si>
    <t>합계</t>
    <phoneticPr fontId="2" type="noConversion"/>
  </si>
  <si>
    <t>미수금(Account Receivable)</t>
    <phoneticPr fontId="2" type="noConversion"/>
  </si>
  <si>
    <t>임원분담금 (Donation)</t>
    <phoneticPr fontId="2" type="noConversion"/>
  </si>
  <si>
    <t>회비 (Membership)</t>
    <phoneticPr fontId="2" type="noConversion"/>
  </si>
  <si>
    <t>개인회원 (Vincenzo Senatore, 허유경, 마승렬, 김제성, 손혁상, Gail Pearson, 윤석헌,이상림)
기관회원 (생명보험협회,손해보험협회)</t>
    <phoneticPr fontId="2" type="noConversion"/>
  </si>
  <si>
    <t>학술지 (IRFC)</t>
    <phoneticPr fontId="2" type="noConversion"/>
  </si>
  <si>
    <t xml:space="preserve">기타 </t>
    <phoneticPr fontId="2" type="noConversion"/>
  </si>
  <si>
    <t>오차 (Error)</t>
    <phoneticPr fontId="2" type="noConversion"/>
  </si>
  <si>
    <t xml:space="preserve">잔액 </t>
    <phoneticPr fontId="2" type="noConversion"/>
  </si>
  <si>
    <t>$1020(현금)</t>
    <phoneticPr fontId="2" type="noConversion"/>
  </si>
  <si>
    <t>\20,360,966(통장)</t>
    <phoneticPr fontId="2" type="noConversion"/>
  </si>
</sst>
</file>

<file path=xl/styles.xml><?xml version="1.0" encoding="utf-8"?>
<styleSheet xmlns="http://schemas.openxmlformats.org/spreadsheetml/2006/main">
  <numFmts count="5">
    <numFmt numFmtId="42" formatCode="_-&quot;₩&quot;* #,##0_-;\-&quot;₩&quot;* #,##0_-;_-&quot;₩&quot;* &quot;-&quot;_-;_-@_-"/>
    <numFmt numFmtId="24" formatCode="\$#,##0_);[Red]\(\$#,##0\)"/>
    <numFmt numFmtId="176" formatCode="mm&quot;월&quot;\ dd&quot;일&quot;"/>
    <numFmt numFmtId="177" formatCode="_-[$₩-412]* #,##0.00_-;\-[$₩-412]* #,##0.00_-;_-[$₩-412]* &quot;-&quot;??_-;_-@_-"/>
    <numFmt numFmtId="178" formatCode="_-[$₩-412]* #,##0_-;\-[$₩-412]* #,##0_-;_-[$₩-412]* &quot;-&quot;??_-;_-@_-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rgb="FF00B050"/>
      <name val="맑은 고딕"/>
      <family val="3"/>
      <charset val="129"/>
      <scheme val="minor"/>
    </font>
    <font>
      <sz val="11"/>
      <color rgb="FF00B050"/>
      <name val="맑은 고딕"/>
      <family val="2"/>
      <charset val="129"/>
      <scheme val="minor"/>
    </font>
    <font>
      <sz val="11"/>
      <color rgb="FF00B05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theme="3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42" fontId="0" fillId="0" borderId="0" xfId="1" applyFont="1">
      <alignment vertical="center"/>
    </xf>
    <xf numFmtId="0" fontId="3" fillId="0" borderId="0" xfId="0" applyFont="1">
      <alignment vertical="center"/>
    </xf>
    <xf numFmtId="42" fontId="3" fillId="0" borderId="0" xfId="1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/>
    </xf>
    <xf numFmtId="0" fontId="0" fillId="0" borderId="1" xfId="0" applyBorder="1">
      <alignment vertical="center"/>
    </xf>
    <xf numFmtId="24" fontId="0" fillId="0" borderId="1" xfId="1" applyNumberFormat="1" applyFont="1" applyBorder="1">
      <alignment vertical="center"/>
    </xf>
    <xf numFmtId="0" fontId="0" fillId="0" borderId="1" xfId="0" applyBorder="1" applyAlignment="1">
      <alignment vertical="center" wrapText="1"/>
    </xf>
    <xf numFmtId="42" fontId="0" fillId="0" borderId="1" xfId="1" applyFont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2" fontId="3" fillId="2" borderId="1" xfId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2" fontId="0" fillId="0" borderId="1" xfId="1" applyFont="1" applyFill="1" applyBorder="1">
      <alignment vertical="center"/>
    </xf>
    <xf numFmtId="42" fontId="0" fillId="0" borderId="1" xfId="0" applyNumberFormat="1" applyBorder="1">
      <alignment vertical="center"/>
    </xf>
    <xf numFmtId="42" fontId="3" fillId="0" borderId="0" xfId="0" applyNumberFormat="1" applyFont="1">
      <alignment vertical="center"/>
    </xf>
    <xf numFmtId="24" fontId="3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2" fontId="6" fillId="0" borderId="1" xfId="1" applyFont="1" applyBorder="1" applyAlignment="1">
      <alignment horizontal="center" vertical="center"/>
    </xf>
    <xf numFmtId="42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42" fontId="0" fillId="0" borderId="0" xfId="0" applyNumberFormat="1">
      <alignment vertical="center"/>
    </xf>
    <xf numFmtId="0" fontId="7" fillId="0" borderId="1" xfId="0" applyFont="1" applyBorder="1" applyAlignment="1">
      <alignment vertical="center" wrapText="1"/>
    </xf>
    <xf numFmtId="42" fontId="0" fillId="0" borderId="7" xfId="1" applyFont="1" applyBorder="1">
      <alignment vertical="center"/>
    </xf>
    <xf numFmtId="42" fontId="0" fillId="0" borderId="5" xfId="1" applyFont="1" applyBorder="1">
      <alignment vertical="center"/>
    </xf>
    <xf numFmtId="42" fontId="0" fillId="0" borderId="8" xfId="1" applyFont="1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4" fillId="0" borderId="10" xfId="0" applyFont="1" applyBorder="1">
      <alignment vertical="center"/>
    </xf>
    <xf numFmtId="42" fontId="3" fillId="0" borderId="15" xfId="0" applyNumberFormat="1" applyFont="1" applyBorder="1">
      <alignment vertical="center"/>
    </xf>
    <xf numFmtId="0" fontId="4" fillId="0" borderId="12" xfId="0" applyFont="1" applyBorder="1">
      <alignment vertical="center"/>
    </xf>
    <xf numFmtId="42" fontId="3" fillId="0" borderId="4" xfId="0" applyNumberFormat="1" applyFont="1" applyBorder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0" fillId="0" borderId="1" xfId="0" applyBorder="1" applyAlignment="1">
      <alignment horizontal="center" vertical="center"/>
    </xf>
    <xf numFmtId="42" fontId="0" fillId="0" borderId="10" xfId="1" applyFont="1" applyBorder="1">
      <alignment vertical="center"/>
    </xf>
    <xf numFmtId="42" fontId="0" fillId="0" borderId="15" xfId="1" applyFont="1" applyBorder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3" borderId="1" xfId="0" applyFont="1" applyFill="1" applyBorder="1">
      <alignment vertical="center"/>
    </xf>
    <xf numFmtId="14" fontId="0" fillId="0" borderId="1" xfId="0" applyNumberFormat="1" applyBorder="1">
      <alignment vertical="center"/>
    </xf>
    <xf numFmtId="42" fontId="3" fillId="0" borderId="12" xfId="0" applyNumberFormat="1" applyFont="1" applyBorder="1">
      <alignment vertical="center"/>
    </xf>
    <xf numFmtId="176" fontId="0" fillId="0" borderId="7" xfId="0" applyNumberFormat="1" applyBorder="1">
      <alignment vertical="center"/>
    </xf>
    <xf numFmtId="176" fontId="0" fillId="0" borderId="5" xfId="0" applyNumberFormat="1" applyBorder="1">
      <alignment vertical="center"/>
    </xf>
    <xf numFmtId="0" fontId="9" fillId="0" borderId="7" xfId="0" applyFont="1" applyBorder="1">
      <alignment vertical="center"/>
    </xf>
    <xf numFmtId="0" fontId="9" fillId="0" borderId="5" xfId="0" applyFont="1" applyBorder="1">
      <alignment vertical="center"/>
    </xf>
    <xf numFmtId="0" fontId="10" fillId="0" borderId="5" xfId="0" applyFont="1" applyBorder="1">
      <alignment vertical="center"/>
    </xf>
    <xf numFmtId="42" fontId="9" fillId="0" borderId="0" xfId="1" applyFont="1">
      <alignment vertical="center"/>
    </xf>
    <xf numFmtId="42" fontId="10" fillId="0" borderId="0" xfId="1" applyFont="1">
      <alignment vertical="center"/>
    </xf>
    <xf numFmtId="42" fontId="13" fillId="0" borderId="0" xfId="1" applyFont="1">
      <alignment vertical="center"/>
    </xf>
    <xf numFmtId="176" fontId="0" fillId="0" borderId="8" xfId="0" applyNumberFormat="1" applyBorder="1">
      <alignment vertical="center"/>
    </xf>
    <xf numFmtId="0" fontId="10" fillId="0" borderId="8" xfId="0" applyFont="1" applyBorder="1">
      <alignment vertical="center"/>
    </xf>
    <xf numFmtId="0" fontId="0" fillId="0" borderId="0" xfId="0" applyAlignment="1">
      <alignment vertical="center" wrapText="1"/>
    </xf>
    <xf numFmtId="0" fontId="13" fillId="0" borderId="0" xfId="0" applyFont="1">
      <alignment vertical="center"/>
    </xf>
    <xf numFmtId="42" fontId="13" fillId="0" borderId="0" xfId="0" applyNumberFormat="1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4" fillId="0" borderId="0" xfId="0" applyFont="1">
      <alignment vertical="center"/>
    </xf>
    <xf numFmtId="0" fontId="0" fillId="0" borderId="2" xfId="0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0" fillId="0" borderId="4" xfId="0" applyBorder="1">
      <alignment vertical="center"/>
    </xf>
    <xf numFmtId="0" fontId="15" fillId="0" borderId="0" xfId="0" applyFont="1">
      <alignment vertical="center"/>
    </xf>
    <xf numFmtId="0" fontId="3" fillId="0" borderId="9" xfId="0" applyFont="1" applyBorder="1">
      <alignment vertical="center"/>
    </xf>
    <xf numFmtId="0" fontId="0" fillId="0" borderId="6" xfId="0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3" fillId="0" borderId="6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42" fontId="3" fillId="0" borderId="1" xfId="1" applyFont="1" applyBorder="1">
      <alignment vertical="center"/>
    </xf>
    <xf numFmtId="42" fontId="4" fillId="0" borderId="0" xfId="1" applyFont="1">
      <alignment vertical="center"/>
    </xf>
    <xf numFmtId="42" fontId="3" fillId="0" borderId="0" xfId="0" applyNumberFormat="1" applyFont="1" applyAlignment="1">
      <alignment horizontal="center" vertical="center"/>
    </xf>
    <xf numFmtId="42" fontId="3" fillId="0" borderId="0" xfId="0" applyNumberFormat="1" applyFont="1" applyAlignment="1">
      <alignment horizontal="center" vertical="center"/>
    </xf>
    <xf numFmtId="42" fontId="3" fillId="0" borderId="10" xfId="0" applyNumberFormat="1" applyFont="1" applyBorder="1">
      <alignment vertical="center"/>
    </xf>
    <xf numFmtId="42" fontId="0" fillId="0" borderId="0" xfId="1" applyFont="1" applyBorder="1">
      <alignment vertical="center"/>
    </xf>
    <xf numFmtId="0" fontId="0" fillId="0" borderId="8" xfId="0" applyFill="1" applyBorder="1">
      <alignment vertical="center"/>
    </xf>
    <xf numFmtId="42" fontId="0" fillId="0" borderId="0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8" fontId="0" fillId="0" borderId="4" xfId="0" applyNumberFormat="1" applyBorder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2" fontId="4" fillId="0" borderId="0" xfId="1" applyFont="1" applyAlignment="1">
      <alignment horizontal="left" vertical="center"/>
    </xf>
    <xf numFmtId="42" fontId="3" fillId="0" borderId="0" xfId="0" applyNumberFormat="1" applyFont="1" applyAlignment="1">
      <alignment vertical="center"/>
    </xf>
    <xf numFmtId="0" fontId="0" fillId="0" borderId="15" xfId="0" applyBorder="1">
      <alignment vertical="center"/>
    </xf>
    <xf numFmtId="42" fontId="0" fillId="0" borderId="0" xfId="1" applyFont="1" applyBorder="1" applyAlignment="1">
      <alignment vertical="center"/>
    </xf>
    <xf numFmtId="0" fontId="14" fillId="0" borderId="0" xfId="0" applyFont="1" applyAlignment="1">
      <alignment vertical="center"/>
    </xf>
    <xf numFmtId="42" fontId="4" fillId="0" borderId="1" xfId="1" applyFont="1" applyBorder="1">
      <alignment vertical="center"/>
    </xf>
    <xf numFmtId="42" fontId="4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42" fontId="3" fillId="0" borderId="0" xfId="1" applyFont="1" applyAlignment="1">
      <alignment horizontal="center" vertical="center"/>
    </xf>
    <xf numFmtId="24" fontId="3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42" fontId="0" fillId="0" borderId="9" xfId="1" applyFont="1" applyBorder="1" applyAlignment="1">
      <alignment horizontal="center" vertical="center"/>
    </xf>
    <xf numFmtId="42" fontId="0" fillId="0" borderId="10" xfId="1" applyFont="1" applyBorder="1" applyAlignment="1">
      <alignment horizontal="center" vertical="center"/>
    </xf>
    <xf numFmtId="42" fontId="0" fillId="0" borderId="13" xfId="1" applyFont="1" applyBorder="1" applyAlignment="1">
      <alignment horizontal="center" vertical="center"/>
    </xf>
    <xf numFmtId="42" fontId="0" fillId="0" borderId="15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2" fontId="4" fillId="0" borderId="9" xfId="1" applyFont="1" applyBorder="1" applyAlignment="1">
      <alignment horizontal="center" vertical="center"/>
    </xf>
    <xf numFmtId="42" fontId="4" fillId="0" borderId="10" xfId="1" applyFont="1" applyBorder="1" applyAlignment="1">
      <alignment horizontal="center" vertical="center"/>
    </xf>
    <xf numFmtId="42" fontId="4" fillId="0" borderId="13" xfId="1" applyFont="1" applyBorder="1" applyAlignment="1">
      <alignment horizontal="center" vertical="center"/>
    </xf>
    <xf numFmtId="42" fontId="4" fillId="0" borderId="15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2" fontId="6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2" fontId="0" fillId="0" borderId="0" xfId="0" applyNumberFormat="1" applyAlignment="1">
      <alignment horizontal="center" vertical="center"/>
    </xf>
    <xf numFmtId="2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2" fontId="0" fillId="0" borderId="0" xfId="1" applyFont="1" applyAlignment="1">
      <alignment horizontal="center" vertical="center"/>
    </xf>
    <xf numFmtId="42" fontId="0" fillId="0" borderId="0" xfId="1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2" fontId="0" fillId="0" borderId="1" xfId="1" applyFont="1" applyBorder="1" applyAlignment="1">
      <alignment horizontal="center" vertical="center"/>
    </xf>
    <xf numFmtId="42" fontId="3" fillId="0" borderId="0" xfId="0" applyNumberFormat="1" applyFont="1" applyBorder="1">
      <alignment vertical="center"/>
    </xf>
  </cellXfs>
  <cellStyles count="2">
    <cellStyle name="통화 [0]" xfId="1" builtinId="7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39"/>
  <sheetViews>
    <sheetView topLeftCell="C1" workbookViewId="0">
      <selection activeCell="K27" sqref="K27"/>
    </sheetView>
  </sheetViews>
  <sheetFormatPr defaultRowHeight="16.5"/>
  <cols>
    <col min="5" max="5" width="35.5" customWidth="1"/>
    <col min="7" max="7" width="15.5" customWidth="1"/>
    <col min="10" max="10" width="34.125" customWidth="1"/>
    <col min="11" max="11" width="31.25" customWidth="1"/>
    <col min="14" max="14" width="11.25" customWidth="1"/>
    <col min="15" max="15" width="12.375" bestFit="1" customWidth="1"/>
  </cols>
  <sheetData>
    <row r="2" spans="1:15">
      <c r="B2" s="2"/>
      <c r="I2" s="2"/>
      <c r="J2" s="2"/>
      <c r="K2" s="2"/>
    </row>
    <row r="3" spans="1:15">
      <c r="A3" s="74">
        <v>1</v>
      </c>
      <c r="B3" s="110" t="s">
        <v>229</v>
      </c>
      <c r="C3" s="110"/>
      <c r="D3" s="110"/>
      <c r="E3" s="110"/>
      <c r="I3" s="74" t="s">
        <v>198</v>
      </c>
      <c r="J3" s="79"/>
      <c r="K3" s="79"/>
      <c r="M3" s="74" t="s">
        <v>353</v>
      </c>
    </row>
    <row r="4" spans="1:15">
      <c r="I4" s="74" t="s">
        <v>230</v>
      </c>
      <c r="J4" s="74"/>
      <c r="K4" s="74"/>
    </row>
    <row r="5" spans="1:15">
      <c r="A5" s="2" t="s">
        <v>199</v>
      </c>
      <c r="B5" s="75"/>
      <c r="C5" s="76" t="s">
        <v>196</v>
      </c>
      <c r="D5" s="76"/>
      <c r="E5" s="76"/>
      <c r="F5" s="77" t="s">
        <v>197</v>
      </c>
      <c r="G5" s="78"/>
      <c r="H5" s="2"/>
      <c r="I5" s="117" t="s">
        <v>200</v>
      </c>
      <c r="J5" s="118"/>
      <c r="K5" s="113" t="s">
        <v>201</v>
      </c>
      <c r="M5" s="124" t="s">
        <v>354</v>
      </c>
      <c r="N5" s="125"/>
      <c r="O5" s="10">
        <v>2800000</v>
      </c>
    </row>
    <row r="6" spans="1:15">
      <c r="B6" s="80" t="s">
        <v>243</v>
      </c>
      <c r="C6" s="81"/>
      <c r="D6" s="81"/>
      <c r="E6" s="81"/>
      <c r="F6" s="120">
        <v>300000</v>
      </c>
      <c r="G6" s="121"/>
      <c r="I6" s="124" t="s">
        <v>263</v>
      </c>
      <c r="J6" s="125"/>
      <c r="K6" s="10">
        <v>19024258</v>
      </c>
      <c r="M6" s="124" t="s">
        <v>355</v>
      </c>
      <c r="N6" s="125"/>
      <c r="O6" s="35">
        <v>300000</v>
      </c>
    </row>
    <row r="7" spans="1:15">
      <c r="B7" s="82" t="s">
        <v>244</v>
      </c>
      <c r="C7" s="83"/>
      <c r="D7" s="83"/>
      <c r="E7" s="83"/>
      <c r="F7" s="122"/>
      <c r="G7" s="123"/>
      <c r="I7" s="124" t="s">
        <v>202</v>
      </c>
      <c r="J7" s="125"/>
      <c r="K7" s="10">
        <v>9300000</v>
      </c>
    </row>
    <row r="8" spans="1:15">
      <c r="B8" s="80" t="s">
        <v>245</v>
      </c>
      <c r="C8" s="81"/>
      <c r="D8" s="81"/>
      <c r="E8" s="81"/>
      <c r="F8" s="120">
        <v>4956700</v>
      </c>
      <c r="G8" s="121"/>
      <c r="I8" s="124" t="s">
        <v>203</v>
      </c>
      <c r="J8" s="125"/>
      <c r="K8" s="10">
        <v>5000000</v>
      </c>
    </row>
    <row r="9" spans="1:15">
      <c r="B9" s="82" t="s">
        <v>246</v>
      </c>
      <c r="C9" s="83"/>
      <c r="D9" s="83"/>
      <c r="E9" s="83"/>
      <c r="F9" s="122"/>
      <c r="G9" s="123"/>
      <c r="I9" s="124" t="s">
        <v>231</v>
      </c>
      <c r="J9" s="125"/>
      <c r="K9" s="10">
        <v>2050000</v>
      </c>
    </row>
    <row r="10" spans="1:15">
      <c r="B10" s="80" t="s">
        <v>248</v>
      </c>
      <c r="C10" s="81"/>
      <c r="D10" s="81"/>
      <c r="E10" s="81"/>
      <c r="F10" s="120">
        <v>8108590</v>
      </c>
      <c r="G10" s="121"/>
      <c r="I10" s="124" t="s">
        <v>264</v>
      </c>
      <c r="J10" s="125"/>
      <c r="K10" s="10">
        <f>SUM(K6:K9)</f>
        <v>35374258</v>
      </c>
    </row>
    <row r="11" spans="1:15">
      <c r="B11" s="87" t="s">
        <v>249</v>
      </c>
      <c r="C11" s="88"/>
      <c r="D11" s="88"/>
      <c r="E11" s="88"/>
      <c r="F11" s="122"/>
      <c r="G11" s="123"/>
      <c r="I11" s="117" t="s">
        <v>205</v>
      </c>
      <c r="J11" s="118"/>
      <c r="K11" s="10"/>
    </row>
    <row r="12" spans="1:15">
      <c r="B12" s="80" t="s">
        <v>250</v>
      </c>
      <c r="C12" s="86"/>
      <c r="D12" s="86"/>
      <c r="E12" s="43"/>
      <c r="F12" s="120"/>
      <c r="G12" s="121"/>
      <c r="I12" s="124" t="s">
        <v>233</v>
      </c>
      <c r="J12" s="125"/>
      <c r="K12" s="10">
        <v>500000</v>
      </c>
    </row>
    <row r="13" spans="1:15">
      <c r="B13" s="82" t="s">
        <v>206</v>
      </c>
      <c r="C13" s="83"/>
      <c r="D13" s="85"/>
      <c r="E13" s="108"/>
      <c r="F13" s="122"/>
      <c r="G13" s="123"/>
      <c r="I13" s="124" t="s">
        <v>232</v>
      </c>
      <c r="J13" s="125"/>
      <c r="K13" s="111">
        <v>8108590</v>
      </c>
    </row>
    <row r="14" spans="1:15">
      <c r="B14" s="126" t="s">
        <v>352</v>
      </c>
      <c r="C14" s="127"/>
      <c r="D14" s="127"/>
      <c r="E14" s="128"/>
      <c r="F14" s="132">
        <f>SUM(F6:G11)</f>
        <v>13365290</v>
      </c>
      <c r="G14" s="133"/>
      <c r="I14" s="124" t="s">
        <v>256</v>
      </c>
      <c r="J14" s="125"/>
      <c r="K14" s="10">
        <f>76000+3040+18000</f>
        <v>97040</v>
      </c>
    </row>
    <row r="15" spans="1:15">
      <c r="A15" s="89"/>
      <c r="B15" s="129"/>
      <c r="C15" s="130"/>
      <c r="D15" s="130"/>
      <c r="E15" s="131"/>
      <c r="F15" s="134"/>
      <c r="G15" s="135"/>
      <c r="I15" s="124" t="s">
        <v>357</v>
      </c>
      <c r="J15" s="125"/>
      <c r="K15" s="10">
        <v>4956700</v>
      </c>
    </row>
    <row r="16" spans="1:15">
      <c r="A16" s="89"/>
      <c r="I16" s="124" t="s">
        <v>358</v>
      </c>
      <c r="J16" s="125"/>
      <c r="K16" s="10">
        <v>400000</v>
      </c>
    </row>
    <row r="17" spans="1:11">
      <c r="A17" s="89"/>
      <c r="I17" s="124" t="s">
        <v>265</v>
      </c>
      <c r="J17" s="125"/>
      <c r="K17" s="17">
        <f>SUM(K12:K16)</f>
        <v>14062330</v>
      </c>
    </row>
    <row r="18" spans="1:11">
      <c r="A18" s="89"/>
      <c r="C18" s="88"/>
      <c r="D18" s="89"/>
      <c r="E18" s="89"/>
      <c r="F18" s="109"/>
      <c r="G18" s="109"/>
      <c r="H18" s="89"/>
      <c r="I18" s="124" t="s">
        <v>359</v>
      </c>
      <c r="J18" s="125"/>
      <c r="K18" s="102">
        <v>69038</v>
      </c>
    </row>
    <row r="19" spans="1:11">
      <c r="I19" s="117" t="s">
        <v>207</v>
      </c>
      <c r="J19" s="118"/>
      <c r="K19" s="112">
        <f>SUM(K6:K9)-SUM(K12:K16)+K18</f>
        <v>21380966</v>
      </c>
    </row>
    <row r="23" spans="1:11">
      <c r="A23" s="74">
        <v>2</v>
      </c>
      <c r="B23" s="119" t="s">
        <v>251</v>
      </c>
      <c r="C23" s="119"/>
      <c r="D23" s="119"/>
      <c r="E23" s="119"/>
      <c r="I23" s="74" t="s">
        <v>210</v>
      </c>
      <c r="J23" s="79"/>
      <c r="K23" s="79"/>
    </row>
    <row r="24" spans="1:11">
      <c r="I24" s="74" t="s">
        <v>254</v>
      </c>
      <c r="J24" s="74"/>
      <c r="K24" s="74"/>
    </row>
    <row r="25" spans="1:11">
      <c r="B25" s="75"/>
      <c r="C25" s="76" t="s">
        <v>208</v>
      </c>
      <c r="D25" s="76"/>
      <c r="E25" s="76"/>
      <c r="F25" s="77" t="s">
        <v>209</v>
      </c>
      <c r="G25" s="78"/>
      <c r="I25" s="117" t="s">
        <v>200</v>
      </c>
      <c r="J25" s="118"/>
      <c r="K25" s="11" t="s">
        <v>201</v>
      </c>
    </row>
    <row r="26" spans="1:11">
      <c r="B26" s="80" t="s">
        <v>211</v>
      </c>
      <c r="C26" s="81"/>
      <c r="D26" s="81"/>
      <c r="E26" s="81"/>
      <c r="F26" s="120"/>
      <c r="G26" s="121"/>
      <c r="I26" s="124" t="s">
        <v>214</v>
      </c>
      <c r="J26" s="125"/>
      <c r="K26" s="10">
        <v>21380966</v>
      </c>
    </row>
    <row r="27" spans="1:11">
      <c r="B27" s="82" t="s">
        <v>212</v>
      </c>
      <c r="C27" s="83"/>
      <c r="D27" s="83"/>
      <c r="E27" s="83"/>
      <c r="F27" s="122"/>
      <c r="G27" s="123"/>
      <c r="I27" s="124" t="s">
        <v>216</v>
      </c>
      <c r="J27" s="125"/>
      <c r="K27" s="10"/>
    </row>
    <row r="28" spans="1:11">
      <c r="B28" s="80" t="s">
        <v>213</v>
      </c>
      <c r="C28" s="81"/>
      <c r="D28" s="81"/>
      <c r="E28" s="81"/>
      <c r="F28" s="120"/>
      <c r="G28" s="121"/>
      <c r="I28" s="124" t="s">
        <v>203</v>
      </c>
      <c r="J28" s="125"/>
      <c r="K28" s="10"/>
    </row>
    <row r="29" spans="1:11">
      <c r="B29" s="82" t="s">
        <v>215</v>
      </c>
      <c r="C29" s="85"/>
      <c r="D29" s="85"/>
      <c r="E29" s="85"/>
      <c r="F29" s="122"/>
      <c r="G29" s="123"/>
      <c r="I29" s="124" t="s">
        <v>218</v>
      </c>
      <c r="J29" s="125"/>
      <c r="K29" s="10"/>
    </row>
    <row r="30" spans="1:11">
      <c r="B30" s="80" t="s">
        <v>217</v>
      </c>
      <c r="C30" s="81"/>
      <c r="D30" s="81"/>
      <c r="E30" s="81"/>
      <c r="F30" s="120"/>
      <c r="G30" s="121"/>
      <c r="I30" s="117" t="s">
        <v>205</v>
      </c>
      <c r="J30" s="118"/>
      <c r="K30" s="10"/>
    </row>
    <row r="31" spans="1:11">
      <c r="B31" s="82" t="s">
        <v>351</v>
      </c>
      <c r="C31" s="83"/>
      <c r="D31" s="83"/>
      <c r="E31" s="85"/>
      <c r="F31" s="122"/>
      <c r="G31" s="123"/>
      <c r="I31" s="124" t="s">
        <v>220</v>
      </c>
      <c r="J31" s="125"/>
      <c r="K31" s="10"/>
    </row>
    <row r="32" spans="1:11">
      <c r="B32" s="80" t="s">
        <v>204</v>
      </c>
      <c r="C32" s="86"/>
      <c r="D32" s="81"/>
      <c r="E32" s="81"/>
      <c r="F32" s="120"/>
      <c r="G32" s="121"/>
      <c r="I32" s="124" t="s">
        <v>221</v>
      </c>
      <c r="J32" s="125"/>
      <c r="K32" s="10"/>
    </row>
    <row r="33" spans="2:11">
      <c r="B33" s="82" t="s">
        <v>219</v>
      </c>
      <c r="C33" s="83"/>
      <c r="D33" s="85"/>
      <c r="E33" s="85"/>
      <c r="F33" s="122"/>
      <c r="G33" s="123"/>
      <c r="I33" s="124" t="s">
        <v>222</v>
      </c>
      <c r="J33" s="125"/>
      <c r="K33" s="10"/>
    </row>
    <row r="34" spans="2:11">
      <c r="B34" s="87" t="s">
        <v>252</v>
      </c>
      <c r="C34" s="88"/>
      <c r="D34" s="89"/>
      <c r="E34" s="89"/>
      <c r="F34" s="120"/>
      <c r="G34" s="121"/>
      <c r="I34" s="124" t="s">
        <v>224</v>
      </c>
      <c r="J34" s="125"/>
      <c r="K34" s="10"/>
    </row>
    <row r="35" spans="2:11">
      <c r="B35" s="82" t="s">
        <v>253</v>
      </c>
      <c r="C35" s="83"/>
      <c r="D35" s="85"/>
      <c r="E35" s="85"/>
      <c r="F35" s="122"/>
      <c r="G35" s="123"/>
      <c r="I35" s="124" t="s">
        <v>225</v>
      </c>
      <c r="J35" s="125"/>
      <c r="K35" s="10"/>
    </row>
    <row r="36" spans="2:11">
      <c r="B36" s="80" t="s">
        <v>223</v>
      </c>
      <c r="C36" s="86"/>
      <c r="D36" s="81"/>
      <c r="E36" s="81"/>
      <c r="F36" s="120"/>
      <c r="G36" s="121"/>
      <c r="I36" s="124" t="s">
        <v>227</v>
      </c>
      <c r="J36" s="125"/>
      <c r="K36" s="10"/>
    </row>
    <row r="37" spans="2:11">
      <c r="B37" s="82" t="s">
        <v>350</v>
      </c>
      <c r="C37" s="83"/>
      <c r="D37" s="83"/>
      <c r="E37" s="83"/>
      <c r="F37" s="122"/>
      <c r="G37" s="123"/>
      <c r="I37" s="117" t="s">
        <v>228</v>
      </c>
      <c r="J37" s="118"/>
      <c r="K37" s="90"/>
    </row>
    <row r="38" spans="2:11">
      <c r="B38" s="126" t="s">
        <v>226</v>
      </c>
      <c r="C38" s="127"/>
      <c r="D38" s="127"/>
      <c r="E38" s="128"/>
      <c r="F38" s="120"/>
      <c r="G38" s="121"/>
    </row>
    <row r="39" spans="2:11">
      <c r="B39" s="129"/>
      <c r="C39" s="130"/>
      <c r="D39" s="130"/>
      <c r="E39" s="131"/>
      <c r="F39" s="122"/>
      <c r="G39" s="123"/>
    </row>
  </sheetData>
  <mergeCells count="45">
    <mergeCell ref="M5:N5"/>
    <mergeCell ref="M6:N6"/>
    <mergeCell ref="B38:E39"/>
    <mergeCell ref="F38:G39"/>
    <mergeCell ref="F10:G11"/>
    <mergeCell ref="F12:G13"/>
    <mergeCell ref="F14:G15"/>
    <mergeCell ref="B14:E15"/>
    <mergeCell ref="I5:J5"/>
    <mergeCell ref="F6:G7"/>
    <mergeCell ref="I7:J7"/>
    <mergeCell ref="I6:J6"/>
    <mergeCell ref="F8:G9"/>
    <mergeCell ref="I8:J8"/>
    <mergeCell ref="I9:J9"/>
    <mergeCell ref="I11:J11"/>
    <mergeCell ref="I12:J12"/>
    <mergeCell ref="I10:J10"/>
    <mergeCell ref="I13:J13"/>
    <mergeCell ref="I18:J18"/>
    <mergeCell ref="I15:J15"/>
    <mergeCell ref="I16:J16"/>
    <mergeCell ref="I17:J17"/>
    <mergeCell ref="I14:J14"/>
    <mergeCell ref="F28:G29"/>
    <mergeCell ref="I28:J28"/>
    <mergeCell ref="I29:J29"/>
    <mergeCell ref="F36:G37"/>
    <mergeCell ref="I36:J36"/>
    <mergeCell ref="I37:J37"/>
    <mergeCell ref="F30:G31"/>
    <mergeCell ref="I30:J30"/>
    <mergeCell ref="I31:J31"/>
    <mergeCell ref="F32:G33"/>
    <mergeCell ref="I32:J32"/>
    <mergeCell ref="I33:J33"/>
    <mergeCell ref="F34:G35"/>
    <mergeCell ref="I34:J34"/>
    <mergeCell ref="I35:J35"/>
    <mergeCell ref="I19:J19"/>
    <mergeCell ref="B23:E23"/>
    <mergeCell ref="I25:J25"/>
    <mergeCell ref="F26:G27"/>
    <mergeCell ref="I26:J26"/>
    <mergeCell ref="I27:J2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topLeftCell="C1" zoomScaleNormal="100" workbookViewId="0">
      <selection activeCell="G27" sqref="G27:H27"/>
    </sheetView>
  </sheetViews>
  <sheetFormatPr defaultRowHeight="16.5"/>
  <cols>
    <col min="3" max="3" width="42.75" customWidth="1"/>
    <col min="4" max="4" width="34.75" customWidth="1"/>
    <col min="5" max="5" width="26" customWidth="1"/>
    <col min="6" max="6" width="32.625" style="28" customWidth="1"/>
    <col min="8" max="8" width="12.375" bestFit="1" customWidth="1"/>
  </cols>
  <sheetData>
    <row r="1" spans="1:10">
      <c r="C1" s="27" t="s">
        <v>190</v>
      </c>
      <c r="E1" s="27"/>
      <c r="F1" s="27"/>
      <c r="G1" s="27"/>
      <c r="H1" s="27"/>
      <c r="I1" s="27"/>
      <c r="J1" s="27"/>
    </row>
    <row r="3" spans="1:10">
      <c r="A3" s="148" t="s">
        <v>62</v>
      </c>
      <c r="B3" s="148"/>
      <c r="C3" s="148"/>
      <c r="D3" s="148"/>
      <c r="E3" s="148"/>
      <c r="F3" s="148"/>
    </row>
    <row r="4" spans="1:10">
      <c r="A4" s="20" t="s">
        <v>63</v>
      </c>
      <c r="B4" s="149"/>
      <c r="C4" s="20" t="s">
        <v>64</v>
      </c>
      <c r="D4" s="20" t="s">
        <v>65</v>
      </c>
      <c r="E4" s="20" t="s">
        <v>66</v>
      </c>
      <c r="F4" s="21" t="s">
        <v>79</v>
      </c>
    </row>
    <row r="5" spans="1:10" ht="54">
      <c r="A5" s="22">
        <v>1</v>
      </c>
      <c r="B5" s="149"/>
      <c r="C5" s="20" t="s">
        <v>72</v>
      </c>
      <c r="D5" s="20" t="s">
        <v>67</v>
      </c>
      <c r="E5" s="23">
        <v>9300000</v>
      </c>
      <c r="F5" s="32" t="s">
        <v>356</v>
      </c>
    </row>
    <row r="6" spans="1:10">
      <c r="A6" s="22">
        <v>2</v>
      </c>
      <c r="B6" s="149"/>
      <c r="C6" s="23" t="s">
        <v>73</v>
      </c>
      <c r="D6" s="25" t="s">
        <v>67</v>
      </c>
      <c r="E6" s="23">
        <v>2050000</v>
      </c>
      <c r="F6" s="26" t="s">
        <v>67</v>
      </c>
    </row>
    <row r="7" spans="1:10">
      <c r="A7" s="22">
        <v>3</v>
      </c>
      <c r="B7" s="149"/>
      <c r="C7" s="23" t="s">
        <v>71</v>
      </c>
      <c r="D7" s="25" t="s">
        <v>69</v>
      </c>
      <c r="E7" s="24">
        <v>5000000</v>
      </c>
      <c r="F7" s="26" t="s">
        <v>68</v>
      </c>
    </row>
    <row r="8" spans="1:10">
      <c r="A8" s="149" t="s">
        <v>70</v>
      </c>
      <c r="B8" s="149"/>
      <c r="C8" s="149"/>
      <c r="D8" s="149"/>
      <c r="E8" s="150">
        <f>SUM(E5,E6,E7)</f>
        <v>16350000</v>
      </c>
      <c r="F8" s="151" t="s">
        <v>67</v>
      </c>
    </row>
    <row r="9" spans="1:10">
      <c r="A9" s="149"/>
      <c r="B9" s="149"/>
      <c r="C9" s="149"/>
      <c r="D9" s="149"/>
      <c r="E9" s="150"/>
      <c r="F9" s="151"/>
    </row>
    <row r="11" spans="1:10">
      <c r="A11" s="141" t="s">
        <v>74</v>
      </c>
      <c r="B11" s="142"/>
      <c r="C11" s="142"/>
      <c r="D11" s="142"/>
      <c r="E11" s="142"/>
      <c r="F11" s="143"/>
    </row>
    <row r="12" spans="1:10">
      <c r="A12" s="20" t="s">
        <v>75</v>
      </c>
      <c r="B12" s="20"/>
      <c r="C12" s="20" t="s">
        <v>76</v>
      </c>
      <c r="D12" s="20" t="s">
        <v>77</v>
      </c>
      <c r="E12" s="20" t="s">
        <v>78</v>
      </c>
      <c r="F12" s="20" t="s">
        <v>80</v>
      </c>
    </row>
    <row r="13" spans="1:10">
      <c r="A13" s="48"/>
      <c r="B13" s="36"/>
      <c r="C13" s="138" t="s">
        <v>131</v>
      </c>
      <c r="D13" s="36" t="s">
        <v>102</v>
      </c>
      <c r="E13" s="33">
        <v>500000</v>
      </c>
      <c r="F13" s="39"/>
    </row>
    <row r="14" spans="1:10">
      <c r="A14" s="49"/>
      <c r="B14" s="37"/>
      <c r="C14" s="139"/>
      <c r="D14" s="37" t="s">
        <v>103</v>
      </c>
      <c r="E14" s="34">
        <v>500000</v>
      </c>
      <c r="F14" s="41"/>
    </row>
    <row r="15" spans="1:10">
      <c r="A15" s="49"/>
      <c r="B15" s="37"/>
      <c r="C15" s="139"/>
      <c r="D15" s="37" t="s">
        <v>104</v>
      </c>
      <c r="E15" s="34">
        <v>460000</v>
      </c>
      <c r="F15" s="41"/>
    </row>
    <row r="16" spans="1:10">
      <c r="A16" s="49"/>
      <c r="B16" s="37"/>
      <c r="C16" s="139"/>
      <c r="D16" s="37" t="s">
        <v>105</v>
      </c>
      <c r="E16" s="34">
        <v>750000</v>
      </c>
      <c r="F16" s="41"/>
    </row>
    <row r="17" spans="1:8">
      <c r="A17" s="50"/>
      <c r="B17" s="38"/>
      <c r="C17" s="140"/>
      <c r="D17" s="37" t="s">
        <v>106</v>
      </c>
      <c r="E17" s="34">
        <v>200000</v>
      </c>
      <c r="F17" s="53">
        <f>SUM(E13:E17)</f>
        <v>2410000</v>
      </c>
    </row>
    <row r="18" spans="1:8">
      <c r="A18" s="50"/>
      <c r="B18" s="38"/>
      <c r="C18" s="138" t="s">
        <v>108</v>
      </c>
      <c r="D18" s="36" t="s">
        <v>239</v>
      </c>
      <c r="E18" s="46">
        <v>201000</v>
      </c>
      <c r="F18" s="94"/>
      <c r="H18" s="31"/>
    </row>
    <row r="19" spans="1:8">
      <c r="A19" s="45"/>
      <c r="B19" s="7"/>
      <c r="C19" s="140"/>
      <c r="D19" s="38" t="s">
        <v>107</v>
      </c>
      <c r="E19" s="47">
        <v>100000</v>
      </c>
      <c r="F19" s="40">
        <f>SUM(E18:E19)</f>
        <v>301000</v>
      </c>
    </row>
    <row r="20" spans="1:8">
      <c r="A20" s="48"/>
      <c r="B20" s="36"/>
      <c r="C20" s="144" t="s">
        <v>130</v>
      </c>
      <c r="D20" s="37" t="s">
        <v>109</v>
      </c>
      <c r="E20" s="34">
        <v>10000</v>
      </c>
      <c r="F20" s="43"/>
    </row>
    <row r="21" spans="1:8">
      <c r="A21" s="49"/>
      <c r="B21" s="37"/>
      <c r="C21" s="145"/>
      <c r="D21" s="37" t="s">
        <v>110</v>
      </c>
      <c r="E21" s="34">
        <v>10000</v>
      </c>
      <c r="F21" s="44"/>
    </row>
    <row r="22" spans="1:8">
      <c r="A22" s="49"/>
      <c r="B22" s="37"/>
      <c r="C22" s="145"/>
      <c r="D22" s="37" t="s">
        <v>111</v>
      </c>
      <c r="E22" s="34">
        <v>10000</v>
      </c>
      <c r="F22" s="44"/>
    </row>
    <row r="23" spans="1:8">
      <c r="A23" s="49"/>
      <c r="B23" s="37"/>
      <c r="C23" s="145"/>
      <c r="D23" s="37" t="s">
        <v>112</v>
      </c>
      <c r="E23" s="34">
        <v>60000</v>
      </c>
      <c r="F23" s="44"/>
    </row>
    <row r="24" spans="1:8">
      <c r="A24" s="50"/>
      <c r="B24" s="38"/>
      <c r="C24" s="146"/>
      <c r="D24" s="38" t="s">
        <v>113</v>
      </c>
      <c r="E24" s="35">
        <v>60000</v>
      </c>
      <c r="F24" s="40">
        <f>SUM(E20:E24)</f>
        <v>150000</v>
      </c>
    </row>
    <row r="25" spans="1:8">
      <c r="A25" s="36"/>
      <c r="B25" s="36"/>
      <c r="C25" s="136" t="s">
        <v>115</v>
      </c>
      <c r="D25" s="36" t="s">
        <v>116</v>
      </c>
      <c r="E25" s="33">
        <v>710000</v>
      </c>
      <c r="F25" s="39"/>
    </row>
    <row r="26" spans="1:8">
      <c r="A26" s="38"/>
      <c r="B26" s="38"/>
      <c r="C26" s="137"/>
      <c r="D26" s="38" t="s">
        <v>117</v>
      </c>
      <c r="E26" s="35">
        <v>175000</v>
      </c>
      <c r="F26" s="40">
        <f>SUM(E25:E26)</f>
        <v>885000</v>
      </c>
    </row>
    <row r="27" spans="1:8">
      <c r="A27" s="7"/>
      <c r="B27" s="7"/>
      <c r="C27" s="45" t="s">
        <v>114</v>
      </c>
      <c r="D27" s="7" t="s">
        <v>171</v>
      </c>
      <c r="E27" s="10">
        <v>956000</v>
      </c>
      <c r="F27" s="42">
        <f>SUM(E27)</f>
        <v>956000</v>
      </c>
    </row>
    <row r="28" spans="1:8">
      <c r="A28" s="36"/>
      <c r="B28" s="36"/>
      <c r="C28" s="136" t="s">
        <v>121</v>
      </c>
      <c r="D28" s="36" t="s">
        <v>122</v>
      </c>
      <c r="E28" s="33">
        <v>445000</v>
      </c>
      <c r="F28" s="39"/>
    </row>
    <row r="29" spans="1:8">
      <c r="A29" s="37"/>
      <c r="B29" s="37"/>
      <c r="C29" s="147"/>
      <c r="D29" s="37" t="s">
        <v>123</v>
      </c>
      <c r="E29" s="34">
        <v>70700</v>
      </c>
      <c r="F29" s="41"/>
      <c r="H29" s="64" t="s">
        <v>173</v>
      </c>
    </row>
    <row r="30" spans="1:8">
      <c r="A30" s="37"/>
      <c r="B30" s="37"/>
      <c r="C30" s="147"/>
      <c r="D30" s="37" t="s">
        <v>124</v>
      </c>
      <c r="E30" s="34">
        <v>170500</v>
      </c>
      <c r="F30" s="41"/>
    </row>
    <row r="31" spans="1:8">
      <c r="A31" s="37"/>
      <c r="B31" s="37"/>
      <c r="C31" s="147"/>
      <c r="D31" s="37" t="s">
        <v>125</v>
      </c>
      <c r="E31" s="34">
        <v>434500</v>
      </c>
      <c r="F31" s="41"/>
    </row>
    <row r="32" spans="1:8">
      <c r="A32" s="37"/>
      <c r="B32" s="37"/>
      <c r="C32" s="147"/>
      <c r="D32" s="37" t="s">
        <v>126</v>
      </c>
      <c r="E32" s="34">
        <v>372000</v>
      </c>
      <c r="F32" s="41"/>
    </row>
    <row r="33" spans="1:6">
      <c r="A33" s="38"/>
      <c r="B33" s="38"/>
      <c r="C33" s="137"/>
      <c r="D33" s="62" t="s">
        <v>257</v>
      </c>
      <c r="E33" s="35">
        <v>138100</v>
      </c>
      <c r="F33" s="40">
        <f>SUM(E28:E33)</f>
        <v>1630800</v>
      </c>
    </row>
    <row r="34" spans="1:6">
      <c r="A34" s="36"/>
      <c r="B34" s="36"/>
      <c r="C34" s="139" t="s">
        <v>247</v>
      </c>
      <c r="D34" s="98" t="s">
        <v>129</v>
      </c>
      <c r="E34" s="33">
        <v>18000</v>
      </c>
      <c r="F34" s="41"/>
    </row>
    <row r="35" spans="1:6">
      <c r="A35" s="37"/>
      <c r="B35" s="37"/>
      <c r="C35" s="139"/>
      <c r="D35" s="99" t="s">
        <v>127</v>
      </c>
      <c r="E35" s="34">
        <v>180000</v>
      </c>
      <c r="F35" s="41"/>
    </row>
    <row r="36" spans="1:6">
      <c r="A36" s="37"/>
      <c r="B36" s="37"/>
      <c r="C36" s="139"/>
      <c r="D36" s="99" t="s">
        <v>128</v>
      </c>
      <c r="E36" s="34">
        <v>167500</v>
      </c>
      <c r="F36" s="41"/>
    </row>
    <row r="37" spans="1:6">
      <c r="A37" s="37"/>
      <c r="B37" s="37"/>
      <c r="C37" s="139"/>
      <c r="D37" s="99" t="s">
        <v>255</v>
      </c>
      <c r="E37" s="34">
        <f>114680+2800+15200+27000</f>
        <v>159680</v>
      </c>
      <c r="F37" s="41"/>
    </row>
    <row r="38" spans="1:6">
      <c r="A38" s="37"/>
      <c r="B38" s="37"/>
      <c r="C38" s="139"/>
      <c r="D38" s="99" t="s">
        <v>132</v>
      </c>
      <c r="E38" s="34">
        <v>526860</v>
      </c>
      <c r="F38" s="41"/>
    </row>
    <row r="39" spans="1:6">
      <c r="A39" s="37"/>
      <c r="B39" s="37"/>
      <c r="C39" s="139"/>
      <c r="D39" s="99" t="s">
        <v>133</v>
      </c>
      <c r="E39" s="34">
        <v>270000</v>
      </c>
      <c r="F39" s="41"/>
    </row>
    <row r="40" spans="1:6">
      <c r="A40" s="37"/>
      <c r="B40" s="37"/>
      <c r="C40" s="139"/>
      <c r="D40" s="84" t="s">
        <v>134</v>
      </c>
      <c r="E40" s="35">
        <f>205750+4400+138600</f>
        <v>348750</v>
      </c>
      <c r="F40" s="40">
        <f>SUM(E34:E40)</f>
        <v>1670790</v>
      </c>
    </row>
    <row r="41" spans="1:6">
      <c r="A41" s="36"/>
      <c r="B41" s="36"/>
      <c r="C41" s="136" t="s">
        <v>135</v>
      </c>
      <c r="D41" s="37" t="s">
        <v>136</v>
      </c>
      <c r="E41" s="34">
        <v>68000</v>
      </c>
      <c r="F41" s="39"/>
    </row>
    <row r="42" spans="1:6">
      <c r="A42" s="38"/>
      <c r="B42" s="38"/>
      <c r="C42" s="137"/>
      <c r="D42" s="38" t="s">
        <v>137</v>
      </c>
      <c r="E42" s="35">
        <v>37000</v>
      </c>
      <c r="F42" s="40">
        <f>SUM(E41:E42)</f>
        <v>105000</v>
      </c>
    </row>
    <row r="43" spans="1:6">
      <c r="A43" s="36"/>
      <c r="B43" s="36"/>
      <c r="C43" s="138" t="s">
        <v>138</v>
      </c>
      <c r="D43" s="36" t="s">
        <v>139</v>
      </c>
      <c r="E43" s="33">
        <v>1800000</v>
      </c>
      <c r="F43" s="39"/>
    </row>
    <row r="44" spans="1:6">
      <c r="A44" s="37"/>
      <c r="B44" s="37"/>
      <c r="C44" s="139"/>
      <c r="D44" s="37" t="s">
        <v>140</v>
      </c>
      <c r="E44" s="34">
        <v>1172900</v>
      </c>
      <c r="F44" s="41"/>
    </row>
    <row r="45" spans="1:6">
      <c r="A45" s="37"/>
      <c r="B45" s="37"/>
      <c r="C45" s="139"/>
      <c r="D45" s="37" t="s">
        <v>141</v>
      </c>
      <c r="E45" s="34">
        <v>1816000</v>
      </c>
      <c r="F45" s="41"/>
    </row>
    <row r="46" spans="1:6">
      <c r="A46" s="38"/>
      <c r="B46" s="38"/>
      <c r="C46" s="140"/>
      <c r="D46" s="96" t="s">
        <v>242</v>
      </c>
      <c r="E46" s="35">
        <v>167800</v>
      </c>
      <c r="F46" s="40">
        <f>SUM(E43:E46)</f>
        <v>4956700</v>
      </c>
    </row>
    <row r="47" spans="1:6">
      <c r="F47" s="91"/>
    </row>
    <row r="48" spans="1:6">
      <c r="E48" s="2" t="s">
        <v>240</v>
      </c>
      <c r="F48" s="18">
        <f>SUM(F14:F42)</f>
        <v>8108590</v>
      </c>
    </row>
    <row r="49" spans="3:6">
      <c r="C49" s="65"/>
      <c r="D49" s="66"/>
      <c r="E49" s="2" t="s">
        <v>241</v>
      </c>
      <c r="F49" s="18">
        <f>SUM(F46)</f>
        <v>4956700</v>
      </c>
    </row>
  </sheetData>
  <mergeCells count="14">
    <mergeCell ref="A3:F3"/>
    <mergeCell ref="B4:B7"/>
    <mergeCell ref="A8:D9"/>
    <mergeCell ref="E8:E9"/>
    <mergeCell ref="F8:F9"/>
    <mergeCell ref="C41:C42"/>
    <mergeCell ref="C43:C46"/>
    <mergeCell ref="C34:C40"/>
    <mergeCell ref="A11:F11"/>
    <mergeCell ref="C13:C17"/>
    <mergeCell ref="C20:C24"/>
    <mergeCell ref="C25:C26"/>
    <mergeCell ref="C28:C33"/>
    <mergeCell ref="C18:C1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6"/>
  <sheetViews>
    <sheetView topLeftCell="A34" zoomScaleNormal="100" workbookViewId="0">
      <selection activeCell="B94" sqref="B94"/>
    </sheetView>
  </sheetViews>
  <sheetFormatPr defaultRowHeight="16.5"/>
  <cols>
    <col min="1" max="1" width="13.125" customWidth="1"/>
    <col min="2" max="2" width="17.875" customWidth="1"/>
    <col min="3" max="3" width="35.875" customWidth="1"/>
    <col min="4" max="4" width="18.25" customWidth="1"/>
    <col min="5" max="5" width="16" customWidth="1"/>
    <col min="6" max="6" width="22.625" customWidth="1"/>
    <col min="7" max="7" width="16.125" customWidth="1"/>
    <col min="8" max="8" width="13.875" customWidth="1"/>
    <col min="9" max="9" width="12.375" bestFit="1" customWidth="1"/>
    <col min="10" max="10" width="13.25" bestFit="1" customWidth="1"/>
    <col min="12" max="12" width="12.375" bestFit="1" customWidth="1"/>
  </cols>
  <sheetData>
    <row r="1" spans="1:13">
      <c r="A1" s="2" t="s">
        <v>38</v>
      </c>
      <c r="B1" s="1">
        <v>19024258</v>
      </c>
    </row>
    <row r="3" spans="1:13">
      <c r="A3" s="4" t="s">
        <v>3</v>
      </c>
      <c r="B3" s="4" t="s">
        <v>58</v>
      </c>
      <c r="C3" s="4" t="s">
        <v>59</v>
      </c>
      <c r="D3" s="4" t="s">
        <v>60</v>
      </c>
      <c r="E3" s="4" t="s">
        <v>61</v>
      </c>
      <c r="F3" s="4" t="s">
        <v>170</v>
      </c>
      <c r="I3" s="4" t="s">
        <v>235</v>
      </c>
      <c r="J3" s="4" t="s">
        <v>236</v>
      </c>
    </row>
    <row r="4" spans="1:13">
      <c r="A4" s="103">
        <v>42750</v>
      </c>
      <c r="B4" s="104" t="s">
        <v>259</v>
      </c>
      <c r="C4" s="105" t="s">
        <v>260</v>
      </c>
      <c r="D4" s="105"/>
      <c r="E4" s="106">
        <v>435814</v>
      </c>
      <c r="F4" s="4"/>
      <c r="I4" s="4"/>
      <c r="J4" s="4"/>
    </row>
    <row r="5" spans="1:13">
      <c r="A5" s="67">
        <v>42390</v>
      </c>
      <c r="B5" s="155" t="s">
        <v>39</v>
      </c>
      <c r="C5" t="s">
        <v>40</v>
      </c>
      <c r="D5" s="1"/>
      <c r="E5" s="1">
        <v>200000</v>
      </c>
      <c r="H5" s="92" t="s">
        <v>234</v>
      </c>
      <c r="J5" s="31">
        <f>SUM(E5:E7,E10,E13,E14,E15,E16,E31)</f>
        <v>4388900</v>
      </c>
    </row>
    <row r="6" spans="1:13">
      <c r="A6" s="154">
        <v>42448</v>
      </c>
      <c r="B6" s="155"/>
      <c r="C6" s="156" t="s">
        <v>41</v>
      </c>
      <c r="D6" s="157"/>
      <c r="E6" s="158">
        <v>400000</v>
      </c>
      <c r="H6" s="92" t="s">
        <v>237</v>
      </c>
      <c r="I6" s="31">
        <f>SUM(D19,D23,D42,D61,D69,D77,D12,D80)</f>
        <v>2750000</v>
      </c>
      <c r="L6" s="152"/>
      <c r="M6" s="153"/>
    </row>
    <row r="7" spans="1:13">
      <c r="A7" s="154"/>
      <c r="B7" s="155"/>
      <c r="C7" s="156"/>
      <c r="D7" s="157"/>
      <c r="E7" s="158"/>
      <c r="H7" s="93" t="s">
        <v>195</v>
      </c>
      <c r="I7" s="31">
        <f>SUM(D18,D21,D45,D47,D48,D49,D53,D86,D88,D91)</f>
        <v>5000000</v>
      </c>
      <c r="L7" s="152"/>
      <c r="M7" s="153"/>
    </row>
    <row r="8" spans="1:13">
      <c r="A8" s="69">
        <v>42889</v>
      </c>
      <c r="B8" s="70" t="s">
        <v>191</v>
      </c>
      <c r="C8" t="s">
        <v>192</v>
      </c>
      <c r="D8" s="1">
        <v>1000000</v>
      </c>
      <c r="E8" s="1"/>
      <c r="H8" s="92" t="s">
        <v>238</v>
      </c>
      <c r="I8" s="31">
        <f>SUM(D20,D22,D24,D25,D27,D30,D33,D35,D38,D39,D40,D41,D51,D52,D57,D72,D73,D79,D82,D83,D84)+480000</f>
        <v>2050000</v>
      </c>
    </row>
    <row r="9" spans="1:13">
      <c r="A9" s="67">
        <v>42534</v>
      </c>
      <c r="B9" s="68" t="s">
        <v>42</v>
      </c>
      <c r="C9" t="s">
        <v>43</v>
      </c>
      <c r="E9" s="1">
        <v>205750</v>
      </c>
      <c r="H9" s="93" t="s">
        <v>258</v>
      </c>
      <c r="J9" s="100">
        <v>500000</v>
      </c>
    </row>
    <row r="10" spans="1:13">
      <c r="A10" s="67">
        <v>42542</v>
      </c>
      <c r="B10" s="68" t="s">
        <v>44</v>
      </c>
      <c r="C10" t="s">
        <v>45</v>
      </c>
      <c r="D10" s="1"/>
      <c r="E10" s="1">
        <v>400000</v>
      </c>
    </row>
    <row r="11" spans="1:13">
      <c r="A11" s="67">
        <v>42595</v>
      </c>
      <c r="B11" s="68" t="s">
        <v>46</v>
      </c>
      <c r="C11" t="s">
        <v>47</v>
      </c>
      <c r="D11" s="1"/>
      <c r="E11" s="1">
        <v>500750</v>
      </c>
      <c r="H11" s="93"/>
      <c r="J11" s="100"/>
    </row>
    <row r="12" spans="1:13">
      <c r="A12" s="67">
        <v>42619</v>
      </c>
      <c r="B12" s="68" t="s">
        <v>48</v>
      </c>
      <c r="C12" t="s">
        <v>49</v>
      </c>
      <c r="D12" s="1">
        <v>1000000</v>
      </c>
      <c r="G12" s="31"/>
      <c r="J12" s="100"/>
    </row>
    <row r="13" spans="1:13">
      <c r="A13" s="67">
        <v>42622</v>
      </c>
      <c r="B13" s="68" t="s">
        <v>39</v>
      </c>
      <c r="C13" t="s">
        <v>50</v>
      </c>
      <c r="D13" s="1"/>
      <c r="E13" s="1">
        <v>400000</v>
      </c>
      <c r="J13" s="100"/>
    </row>
    <row r="14" spans="1:13">
      <c r="A14" s="67">
        <v>42633</v>
      </c>
      <c r="B14" s="68" t="s">
        <v>51</v>
      </c>
      <c r="C14" t="s">
        <v>52</v>
      </c>
      <c r="D14" s="1"/>
      <c r="E14" s="1">
        <v>783950</v>
      </c>
      <c r="F14" s="107"/>
      <c r="J14" s="100"/>
    </row>
    <row r="15" spans="1:13">
      <c r="A15" s="67">
        <v>42635</v>
      </c>
      <c r="B15" s="68" t="s">
        <v>51</v>
      </c>
      <c r="C15" t="s">
        <v>53</v>
      </c>
      <c r="D15" s="1"/>
      <c r="E15" s="1">
        <v>264750</v>
      </c>
      <c r="F15" s="107"/>
    </row>
    <row r="16" spans="1:13">
      <c r="A16" s="67">
        <v>42640</v>
      </c>
      <c r="B16" s="68" t="s">
        <v>51</v>
      </c>
      <c r="C16" t="s">
        <v>53</v>
      </c>
      <c r="D16" s="1"/>
      <c r="E16" s="1">
        <v>124200</v>
      </c>
      <c r="F16" s="107"/>
    </row>
    <row r="17" spans="1:8" ht="49.5">
      <c r="A17" s="67">
        <v>42650</v>
      </c>
      <c r="B17" s="68" t="s">
        <v>54</v>
      </c>
      <c r="C17" t="s">
        <v>261</v>
      </c>
      <c r="D17" s="1"/>
      <c r="E17" s="1">
        <v>403520</v>
      </c>
      <c r="F17" s="64" t="s">
        <v>262</v>
      </c>
    </row>
    <row r="18" spans="1:8">
      <c r="A18" s="67">
        <v>42660</v>
      </c>
      <c r="B18" s="68" t="s">
        <v>172</v>
      </c>
      <c r="C18" t="s">
        <v>176</v>
      </c>
      <c r="D18" s="1">
        <v>1000000</v>
      </c>
    </row>
    <row r="19" spans="1:8">
      <c r="A19" s="154">
        <v>42662</v>
      </c>
      <c r="B19" s="155" t="s">
        <v>55</v>
      </c>
      <c r="C19" t="s">
        <v>175</v>
      </c>
      <c r="D19" s="1">
        <v>50000</v>
      </c>
      <c r="E19" s="1"/>
    </row>
    <row r="20" spans="1:8">
      <c r="A20" s="154"/>
      <c r="B20" s="155"/>
      <c r="C20" t="s">
        <v>174</v>
      </c>
      <c r="D20" s="1">
        <v>70000</v>
      </c>
      <c r="E20" s="1"/>
      <c r="F20" s="91"/>
    </row>
    <row r="21" spans="1:8">
      <c r="A21" s="67">
        <v>42669</v>
      </c>
      <c r="B21" s="68" t="s">
        <v>56</v>
      </c>
      <c r="C21" t="s">
        <v>193</v>
      </c>
      <c r="D21" s="1">
        <v>2000000</v>
      </c>
      <c r="E21" s="1"/>
    </row>
    <row r="22" spans="1:8">
      <c r="A22" s="103">
        <v>42674</v>
      </c>
      <c r="B22" s="104" t="s">
        <v>267</v>
      </c>
      <c r="C22" s="28" t="s">
        <v>266</v>
      </c>
      <c r="D22" s="1">
        <v>70000</v>
      </c>
      <c r="E22" s="1"/>
    </row>
    <row r="23" spans="1:8">
      <c r="A23" s="159">
        <v>42674</v>
      </c>
      <c r="B23" s="160" t="s">
        <v>268</v>
      </c>
      <c r="C23" s="28" t="s">
        <v>269</v>
      </c>
      <c r="D23" s="1">
        <v>50000</v>
      </c>
      <c r="E23" s="1"/>
    </row>
    <row r="24" spans="1:8">
      <c r="A24" s="159"/>
      <c r="B24" s="160"/>
      <c r="C24" s="28" t="s">
        <v>270</v>
      </c>
      <c r="D24" s="1">
        <v>70000</v>
      </c>
      <c r="E24" s="1"/>
    </row>
    <row r="25" spans="1:8">
      <c r="A25" s="103">
        <v>42674</v>
      </c>
      <c r="B25" s="104" t="s">
        <v>271</v>
      </c>
      <c r="C25" s="28" t="s">
        <v>266</v>
      </c>
      <c r="D25" s="1">
        <v>70000</v>
      </c>
      <c r="E25" s="1"/>
    </row>
    <row r="26" spans="1:8">
      <c r="A26" s="103">
        <v>43039</v>
      </c>
      <c r="B26" s="104" t="s">
        <v>346</v>
      </c>
      <c r="C26" s="28" t="s">
        <v>347</v>
      </c>
      <c r="E26" s="1">
        <v>174310</v>
      </c>
      <c r="G26" s="89"/>
      <c r="H26" s="89"/>
    </row>
    <row r="27" spans="1:8">
      <c r="A27" s="103">
        <v>42675</v>
      </c>
      <c r="B27" s="104" t="s">
        <v>272</v>
      </c>
      <c r="C27" s="28" t="s">
        <v>266</v>
      </c>
      <c r="D27" s="1">
        <v>70000</v>
      </c>
      <c r="E27" s="1"/>
      <c r="G27" s="89"/>
      <c r="H27" s="89"/>
    </row>
    <row r="28" spans="1:8">
      <c r="A28" s="103">
        <v>43040</v>
      </c>
      <c r="B28" s="104" t="s">
        <v>273</v>
      </c>
      <c r="C28" s="28" t="s">
        <v>274</v>
      </c>
      <c r="E28" s="1">
        <v>1000000</v>
      </c>
      <c r="G28" s="89"/>
      <c r="H28" s="97"/>
    </row>
    <row r="29" spans="1:8">
      <c r="A29" s="103">
        <v>42675</v>
      </c>
      <c r="B29" s="104" t="s">
        <v>275</v>
      </c>
      <c r="C29" s="28" t="s">
        <v>276</v>
      </c>
      <c r="E29" s="1">
        <v>270000</v>
      </c>
      <c r="G29" s="89"/>
      <c r="H29" s="97"/>
    </row>
    <row r="30" spans="1:8">
      <c r="A30" s="103">
        <v>42675</v>
      </c>
      <c r="B30" s="104" t="s">
        <v>277</v>
      </c>
      <c r="C30" s="28" t="s">
        <v>270</v>
      </c>
      <c r="D30" s="1">
        <v>120000</v>
      </c>
      <c r="G30" s="89"/>
      <c r="H30" s="97"/>
    </row>
    <row r="31" spans="1:8">
      <c r="A31" s="103">
        <v>42675</v>
      </c>
      <c r="B31" s="104" t="s">
        <v>278</v>
      </c>
      <c r="C31" s="28" t="s">
        <v>279</v>
      </c>
      <c r="E31" s="1">
        <v>1816000</v>
      </c>
      <c r="G31" s="89"/>
      <c r="H31" s="97"/>
    </row>
    <row r="32" spans="1:8">
      <c r="A32" s="103">
        <v>42676</v>
      </c>
      <c r="B32" s="104" t="s">
        <v>280</v>
      </c>
      <c r="C32" s="28" t="s">
        <v>281</v>
      </c>
      <c r="E32" s="1">
        <v>18000</v>
      </c>
      <c r="G32" s="89"/>
      <c r="H32" s="97"/>
    </row>
    <row r="33" spans="1:8">
      <c r="A33" s="103">
        <v>42676</v>
      </c>
      <c r="B33" s="104" t="s">
        <v>282</v>
      </c>
      <c r="C33" s="28" t="s">
        <v>266</v>
      </c>
      <c r="D33" s="1">
        <v>70000</v>
      </c>
      <c r="G33" s="89"/>
      <c r="H33" s="97"/>
    </row>
    <row r="34" spans="1:8">
      <c r="A34" s="103">
        <v>42676</v>
      </c>
      <c r="B34" s="104" t="s">
        <v>283</v>
      </c>
      <c r="C34" s="28"/>
      <c r="E34" s="1">
        <v>180000</v>
      </c>
      <c r="G34" s="89"/>
      <c r="H34" s="95"/>
    </row>
    <row r="35" spans="1:8">
      <c r="A35" s="103">
        <v>42676</v>
      </c>
      <c r="B35" s="104" t="s">
        <v>284</v>
      </c>
      <c r="C35" s="28" t="s">
        <v>266</v>
      </c>
      <c r="D35" s="1">
        <v>70000</v>
      </c>
      <c r="G35" s="89"/>
      <c r="H35" s="97"/>
    </row>
    <row r="36" spans="1:8">
      <c r="A36" s="103">
        <v>42676</v>
      </c>
      <c r="B36" s="104" t="s">
        <v>285</v>
      </c>
      <c r="C36" s="28" t="s">
        <v>286</v>
      </c>
      <c r="E36" s="1">
        <v>108500</v>
      </c>
      <c r="G36" s="89"/>
      <c r="H36" s="97"/>
    </row>
    <row r="37" spans="1:8">
      <c r="A37" s="103">
        <v>42676</v>
      </c>
      <c r="B37" s="104" t="s">
        <v>287</v>
      </c>
      <c r="C37" s="28" t="s">
        <v>288</v>
      </c>
      <c r="E37" s="1">
        <v>175000</v>
      </c>
    </row>
    <row r="38" spans="1:8">
      <c r="A38" s="103">
        <v>42676</v>
      </c>
      <c r="B38" s="104" t="s">
        <v>289</v>
      </c>
      <c r="C38" s="28" t="s">
        <v>266</v>
      </c>
      <c r="D38" s="1">
        <v>70000</v>
      </c>
    </row>
    <row r="39" spans="1:8">
      <c r="A39" s="103">
        <v>42676</v>
      </c>
      <c r="B39" s="104" t="s">
        <v>290</v>
      </c>
      <c r="C39" s="28" t="s">
        <v>270</v>
      </c>
      <c r="D39" s="1">
        <v>120000</v>
      </c>
    </row>
    <row r="40" spans="1:8">
      <c r="A40" s="103">
        <v>42676</v>
      </c>
      <c r="B40" s="104" t="s">
        <v>291</v>
      </c>
      <c r="C40" s="28" t="s">
        <v>266</v>
      </c>
      <c r="D40" s="1">
        <v>70000</v>
      </c>
    </row>
    <row r="41" spans="1:8">
      <c r="A41" s="103">
        <v>42677</v>
      </c>
      <c r="B41" s="104" t="s">
        <v>292</v>
      </c>
      <c r="C41" s="28" t="s">
        <v>266</v>
      </c>
      <c r="D41" s="1">
        <v>70000</v>
      </c>
    </row>
    <row r="42" spans="1:8">
      <c r="A42" s="103">
        <v>42677</v>
      </c>
      <c r="B42" s="104" t="s">
        <v>293</v>
      </c>
      <c r="C42" s="28" t="s">
        <v>269</v>
      </c>
      <c r="D42" s="1">
        <v>50000</v>
      </c>
    </row>
    <row r="43" spans="1:8">
      <c r="A43" s="103">
        <v>42677</v>
      </c>
      <c r="B43" s="104" t="s">
        <v>287</v>
      </c>
      <c r="C43" s="28"/>
      <c r="D43" s="1"/>
      <c r="E43" s="1">
        <v>270000</v>
      </c>
    </row>
    <row r="44" spans="1:8">
      <c r="A44" s="103">
        <v>42677</v>
      </c>
      <c r="B44" s="104" t="s">
        <v>294</v>
      </c>
      <c r="C44" s="28" t="s">
        <v>295</v>
      </c>
      <c r="D44" s="1"/>
      <c r="E44" s="1">
        <v>1000000</v>
      </c>
    </row>
    <row r="45" spans="1:8">
      <c r="A45" s="159">
        <v>42677</v>
      </c>
      <c r="B45" s="160" t="s">
        <v>296</v>
      </c>
      <c r="C45" s="28" t="s">
        <v>297</v>
      </c>
      <c r="D45" s="1">
        <v>300000</v>
      </c>
      <c r="E45" s="1"/>
    </row>
    <row r="46" spans="1:8">
      <c r="A46" s="159"/>
      <c r="B46" s="160"/>
      <c r="C46" s="28" t="s">
        <v>270</v>
      </c>
      <c r="D46" s="1">
        <v>70000</v>
      </c>
      <c r="E46" s="1"/>
      <c r="F46" t="s">
        <v>185</v>
      </c>
    </row>
    <row r="47" spans="1:8">
      <c r="A47" s="159">
        <v>42677</v>
      </c>
      <c r="B47" s="160" t="s">
        <v>298</v>
      </c>
      <c r="C47" s="28" t="s">
        <v>297</v>
      </c>
      <c r="D47" s="1">
        <v>300000</v>
      </c>
      <c r="E47" s="1"/>
    </row>
    <row r="48" spans="1:8">
      <c r="A48" s="159"/>
      <c r="B48" s="160"/>
      <c r="C48" s="28" t="s">
        <v>299</v>
      </c>
      <c r="D48" s="1">
        <v>200000</v>
      </c>
      <c r="E48" s="1"/>
    </row>
    <row r="49" spans="1:6">
      <c r="A49" s="159">
        <v>42677</v>
      </c>
      <c r="B49" s="160" t="s">
        <v>300</v>
      </c>
      <c r="C49" s="28" t="s">
        <v>297</v>
      </c>
      <c r="D49" s="1">
        <v>300000</v>
      </c>
      <c r="E49" s="1"/>
    </row>
    <row r="50" spans="1:6">
      <c r="A50" s="159"/>
      <c r="B50" s="160"/>
      <c r="C50" s="28" t="s">
        <v>270</v>
      </c>
      <c r="D50" s="1">
        <v>70000</v>
      </c>
      <c r="E50" s="1"/>
      <c r="F50" t="s">
        <v>184</v>
      </c>
    </row>
    <row r="51" spans="1:6">
      <c r="A51" s="103">
        <v>42677</v>
      </c>
      <c r="B51" s="104" t="s">
        <v>301</v>
      </c>
      <c r="C51" s="28" t="s">
        <v>270</v>
      </c>
      <c r="D51" s="1">
        <v>70000</v>
      </c>
      <c r="E51" s="1"/>
    </row>
    <row r="52" spans="1:6">
      <c r="A52" s="103">
        <v>42678</v>
      </c>
      <c r="B52" s="104" t="s">
        <v>302</v>
      </c>
      <c r="C52" s="28" t="s">
        <v>266</v>
      </c>
      <c r="D52" s="1">
        <v>70000</v>
      </c>
      <c r="E52" s="1"/>
    </row>
    <row r="53" spans="1:6">
      <c r="A53" s="159">
        <v>42678</v>
      </c>
      <c r="B53" s="160" t="s">
        <v>303</v>
      </c>
      <c r="C53" s="28" t="s">
        <v>297</v>
      </c>
      <c r="D53" s="1">
        <v>300000</v>
      </c>
      <c r="E53" s="1"/>
    </row>
    <row r="54" spans="1:6">
      <c r="A54" s="159"/>
      <c r="B54" s="160"/>
      <c r="C54" s="28" t="s">
        <v>270</v>
      </c>
      <c r="D54" s="1">
        <v>70000</v>
      </c>
      <c r="E54" s="1"/>
      <c r="F54" t="s">
        <v>184</v>
      </c>
    </row>
    <row r="55" spans="1:6">
      <c r="A55" s="103">
        <v>42678</v>
      </c>
      <c r="B55" s="104" t="s">
        <v>294</v>
      </c>
      <c r="C55" s="28" t="s">
        <v>295</v>
      </c>
      <c r="D55" s="1"/>
      <c r="E55" s="1">
        <v>1000000</v>
      </c>
    </row>
    <row r="56" spans="1:6">
      <c r="A56" s="103">
        <v>42678</v>
      </c>
      <c r="B56" s="104" t="s">
        <v>348</v>
      </c>
      <c r="C56" s="28" t="s">
        <v>347</v>
      </c>
      <c r="D56" s="1"/>
      <c r="E56" s="1">
        <v>60350</v>
      </c>
    </row>
    <row r="57" spans="1:6">
      <c r="A57" s="103">
        <v>42678</v>
      </c>
      <c r="B57" s="104" t="s">
        <v>304</v>
      </c>
      <c r="C57" s="28" t="s">
        <v>266</v>
      </c>
      <c r="D57" s="1">
        <v>70000</v>
      </c>
      <c r="E57" s="1"/>
    </row>
    <row r="58" spans="1:6">
      <c r="A58" s="103">
        <v>42678</v>
      </c>
      <c r="B58" s="104" t="s">
        <v>305</v>
      </c>
      <c r="C58" s="28" t="s">
        <v>306</v>
      </c>
      <c r="D58" s="1"/>
      <c r="E58" s="1">
        <v>1200</v>
      </c>
    </row>
    <row r="59" spans="1:6">
      <c r="A59" s="103">
        <v>42678</v>
      </c>
      <c r="B59" s="104" t="s">
        <v>307</v>
      </c>
      <c r="C59" s="28" t="s">
        <v>349</v>
      </c>
      <c r="D59" s="1"/>
      <c r="E59" s="1">
        <v>69500</v>
      </c>
    </row>
    <row r="60" spans="1:6">
      <c r="A60" s="103">
        <v>42679</v>
      </c>
      <c r="B60" s="104" t="s">
        <v>294</v>
      </c>
      <c r="C60" s="28" t="s">
        <v>295</v>
      </c>
      <c r="D60" s="1"/>
      <c r="E60" s="1">
        <v>600000</v>
      </c>
    </row>
    <row r="61" spans="1:6">
      <c r="A61" s="103">
        <v>42679</v>
      </c>
      <c r="B61" s="104" t="s">
        <v>309</v>
      </c>
      <c r="C61" s="28" t="s">
        <v>269</v>
      </c>
      <c r="D61" s="1">
        <v>50000</v>
      </c>
      <c r="E61" s="1"/>
    </row>
    <row r="62" spans="1:6">
      <c r="A62" s="103">
        <v>42679</v>
      </c>
      <c r="B62" s="104" t="s">
        <v>294</v>
      </c>
      <c r="C62" s="28" t="s">
        <v>295</v>
      </c>
      <c r="D62" s="1"/>
      <c r="E62" s="1">
        <v>290000</v>
      </c>
    </row>
    <row r="63" spans="1:6">
      <c r="A63" s="103">
        <v>42679</v>
      </c>
      <c r="B63" s="104" t="s">
        <v>310</v>
      </c>
      <c r="C63" s="28" t="s">
        <v>311</v>
      </c>
      <c r="D63" s="1"/>
      <c r="E63" s="1">
        <v>434500</v>
      </c>
    </row>
    <row r="64" spans="1:6">
      <c r="A64" s="103">
        <v>42679</v>
      </c>
      <c r="B64" s="104" t="s">
        <v>312</v>
      </c>
      <c r="C64" s="28" t="s">
        <v>313</v>
      </c>
      <c r="D64" s="1"/>
      <c r="E64" s="1">
        <v>240000</v>
      </c>
    </row>
    <row r="65" spans="1:5">
      <c r="A65" s="103">
        <v>42679</v>
      </c>
      <c r="B65" s="104" t="s">
        <v>294</v>
      </c>
      <c r="C65" s="28" t="s">
        <v>295</v>
      </c>
      <c r="D65" s="1"/>
      <c r="E65" s="1">
        <v>200000</v>
      </c>
    </row>
    <row r="66" spans="1:5">
      <c r="A66" s="103">
        <v>42679</v>
      </c>
      <c r="B66" s="104" t="s">
        <v>314</v>
      </c>
      <c r="C66" s="28" t="s">
        <v>315</v>
      </c>
      <c r="D66" s="1"/>
      <c r="E66" s="1">
        <v>15100</v>
      </c>
    </row>
    <row r="67" spans="1:5">
      <c r="A67" s="103">
        <v>42679</v>
      </c>
      <c r="B67" s="104" t="s">
        <v>316</v>
      </c>
      <c r="C67" s="28" t="s">
        <v>313</v>
      </c>
      <c r="D67" s="1"/>
      <c r="E67" s="1">
        <v>22700</v>
      </c>
    </row>
    <row r="68" spans="1:5">
      <c r="A68" s="103">
        <v>42679</v>
      </c>
      <c r="B68" s="104" t="s">
        <v>317</v>
      </c>
      <c r="C68" s="28" t="s">
        <v>308</v>
      </c>
      <c r="D68" s="1"/>
      <c r="E68" s="1">
        <v>372000</v>
      </c>
    </row>
    <row r="69" spans="1:5">
      <c r="A69" s="103">
        <v>42680</v>
      </c>
      <c r="B69" s="104" t="s">
        <v>318</v>
      </c>
      <c r="C69" s="28" t="s">
        <v>269</v>
      </c>
      <c r="D69" s="1">
        <v>50000</v>
      </c>
    </row>
    <row r="70" spans="1:5">
      <c r="A70" s="103" t="s">
        <v>319</v>
      </c>
      <c r="B70" s="104" t="s">
        <v>320</v>
      </c>
      <c r="C70" s="28" t="s">
        <v>321</v>
      </c>
      <c r="E70" s="1">
        <v>956000</v>
      </c>
    </row>
    <row r="71" spans="1:5">
      <c r="A71" s="104" t="s">
        <v>319</v>
      </c>
      <c r="B71" s="104" t="s">
        <v>273</v>
      </c>
      <c r="C71" s="28" t="s">
        <v>322</v>
      </c>
      <c r="E71" s="1">
        <v>1256990</v>
      </c>
    </row>
    <row r="72" spans="1:5">
      <c r="A72" s="104" t="s">
        <v>319</v>
      </c>
      <c r="B72" s="104" t="s">
        <v>323</v>
      </c>
      <c r="C72" s="28" t="s">
        <v>266</v>
      </c>
      <c r="D72" s="1">
        <v>70000</v>
      </c>
      <c r="E72" s="1"/>
    </row>
    <row r="73" spans="1:5">
      <c r="A73" s="103" t="s">
        <v>324</v>
      </c>
      <c r="B73" s="104" t="s">
        <v>325</v>
      </c>
      <c r="C73" s="28" t="s">
        <v>266</v>
      </c>
      <c r="D73" s="1">
        <v>70000</v>
      </c>
      <c r="E73" s="1"/>
    </row>
    <row r="74" spans="1:5">
      <c r="A74" s="103" t="s">
        <v>324</v>
      </c>
      <c r="B74" s="104" t="s">
        <v>320</v>
      </c>
      <c r="C74" s="28"/>
      <c r="D74" s="1">
        <v>5000000</v>
      </c>
      <c r="E74" s="1"/>
    </row>
    <row r="75" spans="1:5">
      <c r="A75" s="103" t="s">
        <v>326</v>
      </c>
      <c r="B75" s="104" t="s">
        <v>327</v>
      </c>
      <c r="C75" s="28" t="s">
        <v>322</v>
      </c>
      <c r="D75" s="1"/>
      <c r="E75" s="1">
        <v>138100</v>
      </c>
    </row>
    <row r="76" spans="1:5">
      <c r="A76" s="103" t="s">
        <v>328</v>
      </c>
      <c r="B76" s="104" t="s">
        <v>300</v>
      </c>
      <c r="C76" s="28" t="s">
        <v>329</v>
      </c>
      <c r="D76" s="1"/>
      <c r="E76" s="1">
        <v>70500</v>
      </c>
    </row>
    <row r="77" spans="1:5">
      <c r="A77" s="103" t="s">
        <v>330</v>
      </c>
      <c r="B77" s="104" t="s">
        <v>331</v>
      </c>
      <c r="C77" s="28" t="s">
        <v>332</v>
      </c>
      <c r="D77" s="1">
        <v>1000000</v>
      </c>
      <c r="E77" s="1"/>
    </row>
    <row r="78" spans="1:5">
      <c r="A78" s="103" t="s">
        <v>333</v>
      </c>
      <c r="B78" s="104" t="s">
        <v>334</v>
      </c>
      <c r="C78" s="28"/>
      <c r="D78" s="1"/>
      <c r="E78" s="1">
        <v>62500</v>
      </c>
    </row>
    <row r="79" spans="1:5">
      <c r="A79" s="103" t="s">
        <v>335</v>
      </c>
      <c r="B79" s="104" t="s">
        <v>336</v>
      </c>
      <c r="C79" s="28" t="s">
        <v>266</v>
      </c>
      <c r="D79" s="1">
        <v>70000</v>
      </c>
      <c r="E79" s="1"/>
    </row>
    <row r="80" spans="1:5">
      <c r="A80" s="103" t="s">
        <v>337</v>
      </c>
      <c r="B80" s="104" t="s">
        <v>338</v>
      </c>
      <c r="C80" s="28" t="s">
        <v>339</v>
      </c>
      <c r="D80" s="1">
        <v>500000</v>
      </c>
      <c r="E80" s="1"/>
    </row>
    <row r="81" spans="1:5">
      <c r="A81" s="103" t="s">
        <v>340</v>
      </c>
      <c r="B81" s="104" t="s">
        <v>341</v>
      </c>
      <c r="C81" s="28" t="s">
        <v>342</v>
      </c>
      <c r="D81" s="1"/>
      <c r="E81" s="1">
        <v>201000</v>
      </c>
    </row>
    <row r="82" spans="1:5">
      <c r="A82" s="103">
        <v>43084</v>
      </c>
      <c r="B82" s="104" t="s">
        <v>343</v>
      </c>
      <c r="C82" s="28" t="s">
        <v>266</v>
      </c>
      <c r="D82" s="1">
        <v>70000</v>
      </c>
    </row>
    <row r="83" spans="1:5">
      <c r="A83" s="103">
        <v>43085</v>
      </c>
      <c r="B83" s="104" t="s">
        <v>344</v>
      </c>
      <c r="C83" s="28" t="s">
        <v>266</v>
      </c>
      <c r="D83" s="1">
        <v>70000</v>
      </c>
    </row>
    <row r="84" spans="1:5">
      <c r="A84" s="103">
        <v>43085</v>
      </c>
      <c r="B84" s="104" t="s">
        <v>345</v>
      </c>
      <c r="C84" s="28" t="s">
        <v>266</v>
      </c>
      <c r="D84" s="1">
        <v>70000</v>
      </c>
    </row>
    <row r="85" spans="1:5">
      <c r="A85" s="67">
        <v>43086</v>
      </c>
      <c r="B85" s="68" t="s">
        <v>177</v>
      </c>
      <c r="D85" s="1">
        <v>4433</v>
      </c>
    </row>
    <row r="86" spans="1:5">
      <c r="A86" s="67">
        <v>43087</v>
      </c>
      <c r="B86" s="68" t="s">
        <v>178</v>
      </c>
      <c r="C86" t="s">
        <v>182</v>
      </c>
      <c r="D86" s="1">
        <v>200000</v>
      </c>
    </row>
    <row r="87" spans="1:5">
      <c r="A87" s="67">
        <v>43096</v>
      </c>
      <c r="B87" s="68" t="s">
        <v>179</v>
      </c>
      <c r="C87" t="s">
        <v>180</v>
      </c>
      <c r="D87" s="1">
        <v>167800</v>
      </c>
    </row>
    <row r="88" spans="1:5">
      <c r="A88" s="67">
        <v>43096</v>
      </c>
      <c r="B88" s="68" t="s">
        <v>181</v>
      </c>
      <c r="C88" t="s">
        <v>183</v>
      </c>
      <c r="D88" s="1">
        <v>200000</v>
      </c>
    </row>
    <row r="89" spans="1:5">
      <c r="A89" s="68" t="s">
        <v>186</v>
      </c>
      <c r="B89" s="68" t="s">
        <v>187</v>
      </c>
      <c r="C89" t="s">
        <v>189</v>
      </c>
      <c r="E89" s="1">
        <v>70500</v>
      </c>
    </row>
    <row r="90" spans="1:5">
      <c r="A90" s="67">
        <v>43097</v>
      </c>
      <c r="B90" s="68" t="s">
        <v>188</v>
      </c>
      <c r="C90" t="s">
        <v>189</v>
      </c>
      <c r="E90" s="1">
        <v>70000</v>
      </c>
    </row>
    <row r="91" spans="1:5">
      <c r="A91" s="71">
        <v>43099</v>
      </c>
      <c r="B91" s="72" t="s">
        <v>194</v>
      </c>
      <c r="C91" t="s">
        <v>195</v>
      </c>
      <c r="D91" s="1">
        <v>200000</v>
      </c>
    </row>
    <row r="92" spans="1:5">
      <c r="A92" s="73"/>
      <c r="B92" s="72"/>
      <c r="D92" s="1"/>
    </row>
    <row r="93" spans="1:5">
      <c r="A93" s="114" t="s">
        <v>360</v>
      </c>
      <c r="B93" s="115" t="s">
        <v>362</v>
      </c>
      <c r="C93" s="116" t="s">
        <v>361</v>
      </c>
      <c r="D93" s="1"/>
    </row>
    <row r="94" spans="1:5">
      <c r="A94" s="2"/>
      <c r="B94" s="3"/>
      <c r="D94" s="1"/>
    </row>
    <row r="95" spans="1:5">
      <c r="A95" s="73"/>
      <c r="B95" s="72"/>
      <c r="D95" s="1"/>
    </row>
    <row r="96" spans="1:5">
      <c r="A96" s="73"/>
      <c r="B96" s="72"/>
      <c r="E96" s="1"/>
    </row>
  </sheetData>
  <mergeCells count="19">
    <mergeCell ref="A19:A20"/>
    <mergeCell ref="B19:B20"/>
    <mergeCell ref="A53:A54"/>
    <mergeCell ref="B53:B54"/>
    <mergeCell ref="A47:A48"/>
    <mergeCell ref="B47:B48"/>
    <mergeCell ref="A45:A46"/>
    <mergeCell ref="B45:B46"/>
    <mergeCell ref="A49:A50"/>
    <mergeCell ref="B49:B50"/>
    <mergeCell ref="B23:B24"/>
    <mergeCell ref="A23:A24"/>
    <mergeCell ref="L6:L7"/>
    <mergeCell ref="M6:M7"/>
    <mergeCell ref="A6:A7"/>
    <mergeCell ref="B5:B7"/>
    <mergeCell ref="C6:C7"/>
    <mergeCell ref="D6:D7"/>
    <mergeCell ref="E6:E7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6"/>
  <sheetViews>
    <sheetView topLeftCell="A31" workbookViewId="0">
      <selection activeCell="I15" sqref="I15"/>
    </sheetView>
  </sheetViews>
  <sheetFormatPr defaultRowHeight="16.5"/>
  <cols>
    <col min="1" max="1" width="14" customWidth="1"/>
    <col min="2" max="2" width="21.125" customWidth="1"/>
    <col min="3" max="3" width="15.25" customWidth="1"/>
    <col min="4" max="4" width="24" customWidth="1"/>
    <col min="5" max="5" width="29.375" customWidth="1"/>
    <col min="7" max="7" width="10.375" customWidth="1"/>
    <col min="8" max="8" width="12.375" bestFit="1" customWidth="1"/>
    <col min="9" max="10" width="12.25" bestFit="1" customWidth="1"/>
    <col min="11" max="11" width="13.625" customWidth="1"/>
  </cols>
  <sheetData>
    <row r="1" spans="1:8">
      <c r="A1" s="2" t="s">
        <v>2</v>
      </c>
    </row>
    <row r="3" spans="1:8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</row>
    <row r="4" spans="1:8" ht="33">
      <c r="A4" s="6">
        <v>42678</v>
      </c>
      <c r="B4" s="7" t="s">
        <v>0</v>
      </c>
      <c r="C4" s="8">
        <v>100</v>
      </c>
      <c r="D4" s="7" t="s">
        <v>1</v>
      </c>
      <c r="E4" s="9" t="s">
        <v>19</v>
      </c>
      <c r="G4" s="2"/>
      <c r="H4" s="31"/>
    </row>
    <row r="5" spans="1:8">
      <c r="A5" s="6">
        <v>42678</v>
      </c>
      <c r="B5" s="7" t="s">
        <v>9</v>
      </c>
      <c r="C5" s="10">
        <v>70000</v>
      </c>
      <c r="D5" s="7" t="s">
        <v>1</v>
      </c>
      <c r="E5" s="7"/>
      <c r="G5" s="2"/>
      <c r="H5" s="31"/>
    </row>
    <row r="6" spans="1:8">
      <c r="A6" s="6">
        <v>42678</v>
      </c>
      <c r="B6" s="7" t="s">
        <v>8</v>
      </c>
      <c r="C6" s="10">
        <v>70000</v>
      </c>
      <c r="D6" s="7" t="s">
        <v>1</v>
      </c>
      <c r="E6" s="7"/>
      <c r="G6" s="2"/>
      <c r="H6" s="101"/>
    </row>
    <row r="7" spans="1:8">
      <c r="A7" s="6">
        <v>42678</v>
      </c>
      <c r="B7" s="7" t="s">
        <v>10</v>
      </c>
      <c r="C7" s="10">
        <v>70000</v>
      </c>
      <c r="D7" s="7" t="s">
        <v>1</v>
      </c>
      <c r="E7" s="7"/>
    </row>
    <row r="8" spans="1:8">
      <c r="A8" s="6">
        <v>42678</v>
      </c>
      <c r="B8" s="7" t="s">
        <v>11</v>
      </c>
      <c r="C8" s="10">
        <v>70000</v>
      </c>
      <c r="D8" s="7" t="s">
        <v>1</v>
      </c>
      <c r="E8" s="7"/>
    </row>
    <row r="9" spans="1:8">
      <c r="A9" s="6">
        <v>42678</v>
      </c>
      <c r="B9" s="7" t="s">
        <v>12</v>
      </c>
      <c r="C9" s="10">
        <v>70000</v>
      </c>
      <c r="D9" s="7" t="s">
        <v>1</v>
      </c>
      <c r="E9" s="7"/>
    </row>
    <row r="10" spans="1:8">
      <c r="A10" s="6">
        <v>42678</v>
      </c>
      <c r="B10" s="7" t="s">
        <v>0</v>
      </c>
      <c r="C10" s="10">
        <v>300000</v>
      </c>
      <c r="D10" s="7" t="s">
        <v>13</v>
      </c>
      <c r="E10" s="7"/>
    </row>
    <row r="11" spans="1:8">
      <c r="A11" s="6">
        <v>42678</v>
      </c>
      <c r="B11" s="7" t="s">
        <v>12</v>
      </c>
      <c r="C11" s="10">
        <v>300000</v>
      </c>
      <c r="D11" s="7" t="s">
        <v>13</v>
      </c>
      <c r="E11" s="7"/>
    </row>
    <row r="12" spans="1:8">
      <c r="A12" s="6">
        <v>42678</v>
      </c>
      <c r="B12" s="7" t="s">
        <v>9</v>
      </c>
      <c r="C12" s="10">
        <v>200000</v>
      </c>
      <c r="D12" s="7" t="s">
        <v>13</v>
      </c>
      <c r="E12" s="7"/>
    </row>
    <row r="13" spans="1:8">
      <c r="A13" s="6">
        <v>42678</v>
      </c>
      <c r="B13" s="7" t="s">
        <v>11</v>
      </c>
      <c r="C13" s="8">
        <v>700</v>
      </c>
      <c r="D13" s="7" t="s">
        <v>13</v>
      </c>
      <c r="E13" s="10">
        <v>700000</v>
      </c>
    </row>
    <row r="14" spans="1:8">
      <c r="A14" s="6">
        <v>42678</v>
      </c>
      <c r="B14" s="7" t="s">
        <v>14</v>
      </c>
      <c r="C14" s="8">
        <v>120</v>
      </c>
      <c r="D14" s="7" t="s">
        <v>16</v>
      </c>
      <c r="E14" s="10">
        <v>120000</v>
      </c>
    </row>
    <row r="15" spans="1:8" ht="33">
      <c r="A15" s="6">
        <v>42678</v>
      </c>
      <c r="B15" s="7" t="s">
        <v>15</v>
      </c>
      <c r="C15" s="8">
        <v>100</v>
      </c>
      <c r="D15" s="7" t="s">
        <v>16</v>
      </c>
      <c r="E15" s="9" t="s">
        <v>20</v>
      </c>
    </row>
    <row r="16" spans="1:8">
      <c r="A16" s="6">
        <v>42679</v>
      </c>
      <c r="B16" s="7" t="s">
        <v>17</v>
      </c>
      <c r="C16" s="10">
        <v>60000</v>
      </c>
      <c r="D16" s="7" t="s">
        <v>1</v>
      </c>
      <c r="E16" s="7"/>
    </row>
    <row r="17" spans="1:11">
      <c r="A17" s="6">
        <v>42679</v>
      </c>
      <c r="B17" s="15" t="s">
        <v>23</v>
      </c>
      <c r="C17" s="16">
        <v>50000</v>
      </c>
      <c r="D17" s="15" t="s">
        <v>57</v>
      </c>
      <c r="E17" s="7"/>
    </row>
    <row r="18" spans="1:11">
      <c r="C18" s="3">
        <f>SUM(C5:C12,C16:C17)</f>
        <v>1260000</v>
      </c>
      <c r="G18" s="88"/>
      <c r="H18" s="95"/>
      <c r="I18" s="95"/>
      <c r="J18" s="95"/>
      <c r="K18" s="95"/>
    </row>
    <row r="19" spans="1:11">
      <c r="C19" s="19">
        <f>SUM(C4,C13,C14,C15)</f>
        <v>1020</v>
      </c>
      <c r="G19" s="89"/>
      <c r="H19" s="97"/>
      <c r="I19" s="89"/>
      <c r="J19" s="89"/>
      <c r="K19" s="162"/>
    </row>
    <row r="21" spans="1:11">
      <c r="A21" s="2" t="s">
        <v>18</v>
      </c>
      <c r="C21" s="1"/>
      <c r="I21" s="31"/>
      <c r="K21" s="31"/>
    </row>
    <row r="22" spans="1:11">
      <c r="C22" s="1"/>
      <c r="H22" s="31"/>
    </row>
    <row r="23" spans="1:11">
      <c r="A23" s="5" t="s">
        <v>3</v>
      </c>
      <c r="B23" s="5" t="s">
        <v>4</v>
      </c>
      <c r="C23" s="14" t="s">
        <v>5</v>
      </c>
      <c r="D23" s="5" t="s">
        <v>6</v>
      </c>
      <c r="E23" s="5" t="s">
        <v>7</v>
      </c>
    </row>
    <row r="24" spans="1:11">
      <c r="A24" s="12" t="s">
        <v>31</v>
      </c>
      <c r="B24" s="7" t="s">
        <v>0</v>
      </c>
      <c r="C24" s="10">
        <v>30000</v>
      </c>
      <c r="D24" s="7" t="s">
        <v>21</v>
      </c>
      <c r="E24" s="7"/>
    </row>
    <row r="25" spans="1:11">
      <c r="A25" s="13" t="s">
        <v>31</v>
      </c>
      <c r="B25" s="7" t="s">
        <v>15</v>
      </c>
      <c r="C25" s="10">
        <v>10000</v>
      </c>
      <c r="D25" s="7" t="s">
        <v>22</v>
      </c>
      <c r="E25" s="7"/>
    </row>
    <row r="26" spans="1:11">
      <c r="A26" s="6">
        <v>42678</v>
      </c>
      <c r="B26" s="7" t="s">
        <v>23</v>
      </c>
      <c r="C26" s="10">
        <v>400000</v>
      </c>
      <c r="D26" s="7" t="s">
        <v>24</v>
      </c>
      <c r="E26" s="7"/>
    </row>
    <row r="27" spans="1:11">
      <c r="A27" s="6">
        <v>42678</v>
      </c>
      <c r="B27" s="7" t="s">
        <v>23</v>
      </c>
      <c r="C27" s="10">
        <v>400000</v>
      </c>
      <c r="D27" s="29" t="s">
        <v>101</v>
      </c>
      <c r="E27" s="7"/>
    </row>
    <row r="28" spans="1:11">
      <c r="A28" s="6">
        <v>42678</v>
      </c>
      <c r="B28" s="7" t="s">
        <v>0</v>
      </c>
      <c r="C28" s="10">
        <v>350000</v>
      </c>
      <c r="D28" s="7" t="s">
        <v>24</v>
      </c>
      <c r="E28" s="7"/>
    </row>
    <row r="29" spans="1:11">
      <c r="A29" s="6">
        <v>42678</v>
      </c>
      <c r="B29" s="7" t="s">
        <v>12</v>
      </c>
      <c r="C29" s="10">
        <v>350000</v>
      </c>
      <c r="D29" s="7" t="s">
        <v>24</v>
      </c>
      <c r="E29" s="7"/>
    </row>
    <row r="30" spans="1:11">
      <c r="A30" s="6">
        <v>42678</v>
      </c>
      <c r="B30" s="7" t="s">
        <v>32</v>
      </c>
      <c r="C30" s="10">
        <v>10000</v>
      </c>
      <c r="D30" s="7" t="s">
        <v>34</v>
      </c>
      <c r="E30" s="7"/>
    </row>
    <row r="31" spans="1:11">
      <c r="A31" s="6">
        <v>42678</v>
      </c>
      <c r="B31" s="7" t="s">
        <v>33</v>
      </c>
      <c r="C31" s="10">
        <v>60000</v>
      </c>
      <c r="D31" s="7" t="s">
        <v>34</v>
      </c>
      <c r="E31" s="7"/>
    </row>
    <row r="32" spans="1:11">
      <c r="A32" s="6">
        <v>42679</v>
      </c>
      <c r="B32" s="7" t="s">
        <v>26</v>
      </c>
      <c r="C32" s="10">
        <v>750000</v>
      </c>
      <c r="D32" s="7" t="s">
        <v>24</v>
      </c>
      <c r="E32" s="7"/>
    </row>
    <row r="33" spans="1:5">
      <c r="A33" s="6">
        <v>42679</v>
      </c>
      <c r="B33" s="7" t="s">
        <v>26</v>
      </c>
      <c r="C33" s="10">
        <v>400000</v>
      </c>
      <c r="D33" s="30" t="s">
        <v>25</v>
      </c>
      <c r="E33" s="7"/>
    </row>
    <row r="34" spans="1:5">
      <c r="A34" s="6">
        <v>42679</v>
      </c>
      <c r="B34" s="7" t="s">
        <v>8</v>
      </c>
      <c r="C34" s="10">
        <v>400000</v>
      </c>
      <c r="D34" s="30" t="s">
        <v>25</v>
      </c>
      <c r="E34" s="7"/>
    </row>
    <row r="35" spans="1:5">
      <c r="A35" s="6">
        <v>42679</v>
      </c>
      <c r="B35" s="7" t="s">
        <v>27</v>
      </c>
      <c r="C35" s="10">
        <v>400000</v>
      </c>
      <c r="D35" s="30" t="s">
        <v>25</v>
      </c>
      <c r="E35" s="7"/>
    </row>
    <row r="36" spans="1:5">
      <c r="A36" s="6">
        <v>42679</v>
      </c>
      <c r="B36" s="7" t="s">
        <v>23</v>
      </c>
      <c r="C36" s="10">
        <v>60000</v>
      </c>
      <c r="D36" s="7" t="s">
        <v>28</v>
      </c>
      <c r="E36" s="7"/>
    </row>
    <row r="37" spans="1:5">
      <c r="A37" s="6">
        <v>42679</v>
      </c>
      <c r="B37" s="7" t="s">
        <v>0</v>
      </c>
      <c r="C37" s="10">
        <v>150000</v>
      </c>
      <c r="D37" s="7" t="s">
        <v>28</v>
      </c>
      <c r="E37" s="7"/>
    </row>
    <row r="38" spans="1:5">
      <c r="A38" s="6">
        <v>42679</v>
      </c>
      <c r="B38" s="7" t="s">
        <v>12</v>
      </c>
      <c r="C38" s="10">
        <v>150000</v>
      </c>
      <c r="D38" s="7" t="s">
        <v>28</v>
      </c>
      <c r="E38" s="7"/>
    </row>
    <row r="39" spans="1:5">
      <c r="A39" s="6">
        <v>42679</v>
      </c>
      <c r="B39" s="7" t="s">
        <v>11</v>
      </c>
      <c r="C39" s="10">
        <v>200000</v>
      </c>
      <c r="D39" s="7" t="s">
        <v>24</v>
      </c>
      <c r="E39" s="7"/>
    </row>
    <row r="40" spans="1:5">
      <c r="A40" s="6">
        <v>42679</v>
      </c>
      <c r="B40" s="7" t="s">
        <v>30</v>
      </c>
      <c r="C40" s="10">
        <v>100000</v>
      </c>
      <c r="D40" s="7" t="s">
        <v>29</v>
      </c>
      <c r="E40" s="7"/>
    </row>
    <row r="41" spans="1:5">
      <c r="A41" s="6">
        <v>42680</v>
      </c>
      <c r="B41" s="15" t="s">
        <v>35</v>
      </c>
      <c r="C41" s="16">
        <v>10000</v>
      </c>
      <c r="D41" s="15" t="s">
        <v>34</v>
      </c>
      <c r="E41" s="7"/>
    </row>
    <row r="42" spans="1:5">
      <c r="A42" s="6">
        <v>42680</v>
      </c>
      <c r="B42" s="15" t="s">
        <v>36</v>
      </c>
      <c r="C42" s="16">
        <v>60000</v>
      </c>
      <c r="D42" s="15" t="s">
        <v>34</v>
      </c>
      <c r="E42" s="7"/>
    </row>
    <row r="43" spans="1:5">
      <c r="A43" s="6">
        <v>42680</v>
      </c>
      <c r="B43" s="15" t="s">
        <v>37</v>
      </c>
      <c r="C43" s="16">
        <v>10000</v>
      </c>
      <c r="D43" s="15" t="s">
        <v>34</v>
      </c>
      <c r="E43" s="7"/>
    </row>
    <row r="44" spans="1:5">
      <c r="C44" s="18">
        <f>SUM(C24:C26,C28:C32,C36:C43)</f>
        <v>2700000</v>
      </c>
    </row>
    <row r="45" spans="1:5">
      <c r="C45" s="18">
        <f>SUM(C27,C33,C34,C35)</f>
        <v>1600000</v>
      </c>
    </row>
    <row r="46" spans="1:5">
      <c r="C46" s="31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21"/>
  <sheetViews>
    <sheetView workbookViewId="0">
      <selection activeCell="C29" sqref="C29"/>
    </sheetView>
  </sheetViews>
  <sheetFormatPr defaultRowHeight="16.5"/>
  <cols>
    <col min="1" max="1" width="11.375" customWidth="1"/>
    <col min="2" max="2" width="23.625" customWidth="1"/>
    <col min="3" max="3" width="16.625" customWidth="1"/>
    <col min="4" max="4" width="17.125" customWidth="1"/>
    <col min="5" max="5" width="56.25" customWidth="1"/>
  </cols>
  <sheetData>
    <row r="2" spans="1:5">
      <c r="A2" s="5" t="s">
        <v>3</v>
      </c>
      <c r="B2" s="5" t="s">
        <v>81</v>
      </c>
      <c r="C2" s="5" t="s">
        <v>82</v>
      </c>
      <c r="D2" s="5" t="s">
        <v>92</v>
      </c>
      <c r="E2" s="5" t="s">
        <v>83</v>
      </c>
    </row>
    <row r="3" spans="1:5">
      <c r="A3" s="54">
        <v>42664</v>
      </c>
      <c r="B3" s="36" t="s">
        <v>89</v>
      </c>
      <c r="C3" s="33">
        <v>590000</v>
      </c>
      <c r="D3" s="56" t="s">
        <v>84</v>
      </c>
      <c r="E3" s="36" t="s">
        <v>168</v>
      </c>
    </row>
    <row r="4" spans="1:5">
      <c r="A4" s="55">
        <v>42669</v>
      </c>
      <c r="B4" s="37" t="s">
        <v>85</v>
      </c>
      <c r="C4" s="34">
        <v>24000</v>
      </c>
      <c r="D4" s="57" t="s">
        <v>86</v>
      </c>
      <c r="E4" s="37"/>
    </row>
    <row r="5" spans="1:5">
      <c r="A5" s="55">
        <v>42676</v>
      </c>
      <c r="B5" s="37" t="s">
        <v>90</v>
      </c>
      <c r="C5" s="34">
        <v>119790</v>
      </c>
      <c r="D5" s="57" t="s">
        <v>84</v>
      </c>
      <c r="E5" s="37" t="s">
        <v>167</v>
      </c>
    </row>
    <row r="6" spans="1:5">
      <c r="A6" s="55">
        <v>42677</v>
      </c>
      <c r="B6" s="37" t="s">
        <v>87</v>
      </c>
      <c r="C6" s="34">
        <v>59000</v>
      </c>
      <c r="D6" s="58" t="s">
        <v>88</v>
      </c>
      <c r="E6" s="37"/>
    </row>
    <row r="7" spans="1:5">
      <c r="A7" s="55">
        <v>42678</v>
      </c>
      <c r="B7" s="37" t="s">
        <v>91</v>
      </c>
      <c r="C7" s="34">
        <v>105000</v>
      </c>
      <c r="D7" s="57" t="s">
        <v>86</v>
      </c>
      <c r="E7" s="37" t="s">
        <v>167</v>
      </c>
    </row>
    <row r="8" spans="1:5">
      <c r="A8" s="55">
        <v>42678</v>
      </c>
      <c r="B8" s="37" t="s">
        <v>93</v>
      </c>
      <c r="C8" s="34">
        <v>170500</v>
      </c>
      <c r="D8" s="58" t="s">
        <v>94</v>
      </c>
      <c r="E8" s="37"/>
    </row>
    <row r="9" spans="1:5">
      <c r="A9" s="55">
        <v>42679</v>
      </c>
      <c r="B9" s="37" t="s">
        <v>91</v>
      </c>
      <c r="C9" s="34">
        <v>70000</v>
      </c>
      <c r="D9" s="58" t="s">
        <v>88</v>
      </c>
      <c r="E9" s="37" t="s">
        <v>167</v>
      </c>
    </row>
    <row r="10" spans="1:5">
      <c r="A10" s="55">
        <v>42679</v>
      </c>
      <c r="B10" s="37" t="s">
        <v>97</v>
      </c>
      <c r="C10" s="34">
        <v>14400</v>
      </c>
      <c r="D10" s="58" t="s">
        <v>88</v>
      </c>
      <c r="E10" s="37" t="s">
        <v>169</v>
      </c>
    </row>
    <row r="11" spans="1:5">
      <c r="A11" s="55">
        <v>42680</v>
      </c>
      <c r="B11" s="37" t="s">
        <v>95</v>
      </c>
      <c r="C11" s="34">
        <v>30000</v>
      </c>
      <c r="D11" s="58" t="s">
        <v>94</v>
      </c>
      <c r="E11" s="37" t="s">
        <v>119</v>
      </c>
    </row>
    <row r="12" spans="1:5">
      <c r="A12" s="55">
        <v>42680</v>
      </c>
      <c r="B12" s="37" t="s">
        <v>96</v>
      </c>
      <c r="C12" s="34">
        <v>12300</v>
      </c>
      <c r="D12" s="58" t="s">
        <v>88</v>
      </c>
      <c r="E12" s="37" t="s">
        <v>120</v>
      </c>
    </row>
    <row r="13" spans="1:5">
      <c r="A13" s="55">
        <v>42680</v>
      </c>
      <c r="B13" s="37" t="s">
        <v>98</v>
      </c>
      <c r="C13" s="34">
        <v>24000</v>
      </c>
      <c r="D13" s="58" t="s">
        <v>88</v>
      </c>
      <c r="E13" s="37" t="s">
        <v>119</v>
      </c>
    </row>
    <row r="14" spans="1:5">
      <c r="A14" s="55">
        <v>42681</v>
      </c>
      <c r="B14" s="37" t="s">
        <v>99</v>
      </c>
      <c r="C14" s="34">
        <v>30000</v>
      </c>
      <c r="D14" s="57" t="s">
        <v>86</v>
      </c>
      <c r="E14" s="37" t="s">
        <v>118</v>
      </c>
    </row>
    <row r="15" spans="1:5">
      <c r="A15" s="62">
        <v>42681</v>
      </c>
      <c r="B15" s="38" t="s">
        <v>100</v>
      </c>
      <c r="C15" s="35">
        <v>7000</v>
      </c>
      <c r="D15" s="63" t="s">
        <v>94</v>
      </c>
      <c r="E15" s="38" t="s">
        <v>118</v>
      </c>
    </row>
    <row r="16" spans="1:5">
      <c r="C16" s="59">
        <f>SUM(C3:C15)</f>
        <v>1255990</v>
      </c>
    </row>
    <row r="17" spans="3:5">
      <c r="C17" s="60"/>
    </row>
    <row r="18" spans="3:5">
      <c r="C18" s="61"/>
      <c r="E18" s="31"/>
    </row>
    <row r="19" spans="3:5">
      <c r="C19" s="1"/>
    </row>
    <row r="20" spans="3:5">
      <c r="C20" s="1"/>
    </row>
    <row r="21" spans="3:5">
      <c r="C21" s="1"/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D19"/>
  <sheetViews>
    <sheetView workbookViewId="0">
      <selection activeCell="E12" sqref="E12"/>
    </sheetView>
  </sheetViews>
  <sheetFormatPr defaultRowHeight="16.5"/>
  <cols>
    <col min="1" max="1" width="18" customWidth="1"/>
    <col min="2" max="2" width="16.375" customWidth="1"/>
    <col min="3" max="3" width="10.75" bestFit="1" customWidth="1"/>
    <col min="4" max="4" width="20.125" customWidth="1"/>
  </cols>
  <sheetData>
    <row r="2" spans="1:4">
      <c r="A2" s="2" t="s">
        <v>142</v>
      </c>
    </row>
    <row r="4" spans="1:4">
      <c r="A4" s="51" t="s">
        <v>143</v>
      </c>
      <c r="B4" s="51" t="s">
        <v>6</v>
      </c>
      <c r="C4" s="51" t="s">
        <v>82</v>
      </c>
      <c r="D4" s="51" t="s">
        <v>83</v>
      </c>
    </row>
    <row r="5" spans="1:4">
      <c r="A5" s="7" t="s">
        <v>144</v>
      </c>
      <c r="B5" s="7" t="s">
        <v>150</v>
      </c>
      <c r="C5" s="161">
        <v>709790</v>
      </c>
      <c r="D5" s="7"/>
    </row>
    <row r="6" spans="1:4">
      <c r="A6" s="7" t="s">
        <v>145</v>
      </c>
      <c r="B6" s="7" t="s">
        <v>149</v>
      </c>
      <c r="C6" s="161"/>
      <c r="D6" s="7" t="s">
        <v>153</v>
      </c>
    </row>
    <row r="7" spans="1:4">
      <c r="A7" s="7" t="s">
        <v>146</v>
      </c>
      <c r="B7" s="7" t="s">
        <v>149</v>
      </c>
      <c r="C7" s="161"/>
      <c r="D7" s="7" t="s">
        <v>153</v>
      </c>
    </row>
    <row r="8" spans="1:4">
      <c r="A8" s="7" t="s">
        <v>147</v>
      </c>
      <c r="B8" s="7" t="s">
        <v>148</v>
      </c>
      <c r="C8" s="161"/>
      <c r="D8" s="7"/>
    </row>
    <row r="9" spans="1:4">
      <c r="A9" s="7" t="s">
        <v>151</v>
      </c>
      <c r="B9" s="52" t="s">
        <v>152</v>
      </c>
      <c r="C9" s="10">
        <v>175000</v>
      </c>
      <c r="D9" s="7"/>
    </row>
    <row r="11" spans="1:4">
      <c r="A11" s="2" t="s">
        <v>154</v>
      </c>
    </row>
    <row r="13" spans="1:4">
      <c r="A13" s="2" t="s">
        <v>155</v>
      </c>
    </row>
    <row r="15" spans="1:4">
      <c r="A15" s="51" t="s">
        <v>81</v>
      </c>
      <c r="B15" s="51" t="s">
        <v>159</v>
      </c>
      <c r="C15" s="51" t="s">
        <v>82</v>
      </c>
      <c r="D15" s="51" t="s">
        <v>83</v>
      </c>
    </row>
    <row r="16" spans="1:4">
      <c r="A16" s="7" t="s">
        <v>156</v>
      </c>
      <c r="B16" s="7" t="s">
        <v>157</v>
      </c>
      <c r="C16" s="10">
        <v>30000</v>
      </c>
      <c r="D16" s="7" t="s">
        <v>158</v>
      </c>
    </row>
    <row r="17" spans="1:4">
      <c r="A17" s="7" t="s">
        <v>160</v>
      </c>
      <c r="B17" s="7"/>
      <c r="C17" s="10">
        <v>23000</v>
      </c>
      <c r="D17" s="7" t="s">
        <v>158</v>
      </c>
    </row>
    <row r="18" spans="1:4">
      <c r="A18" s="7" t="s">
        <v>161</v>
      </c>
      <c r="B18" s="7" t="s">
        <v>162</v>
      </c>
      <c r="C18" s="10">
        <v>240000</v>
      </c>
      <c r="D18" s="7" t="s">
        <v>163</v>
      </c>
    </row>
    <row r="19" spans="1:4">
      <c r="A19" s="7" t="s">
        <v>164</v>
      </c>
      <c r="B19" s="7" t="s">
        <v>165</v>
      </c>
      <c r="C19" s="10">
        <v>720000</v>
      </c>
      <c r="D19" s="7" t="s">
        <v>166</v>
      </c>
    </row>
  </sheetData>
  <mergeCells count="1">
    <mergeCell ref="C5:C8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3</vt:i4>
      </vt:variant>
    </vt:vector>
  </HeadingPairs>
  <TitlesOfParts>
    <vt:vector size="9" baseType="lpstr">
      <vt:lpstr>2016 and 2017 Overview</vt:lpstr>
      <vt:lpstr>2016 GFFC 결제내역</vt:lpstr>
      <vt:lpstr>2016 통장정리</vt:lpstr>
      <vt:lpstr>행사기간 현금</vt:lpstr>
      <vt:lpstr>대납금액</vt:lpstr>
      <vt:lpstr>숙박 정리</vt:lpstr>
      <vt:lpstr>'2016 and 2017 Overview'!Print_Area</vt:lpstr>
      <vt:lpstr>'2016 GFFC 결제내역'!Print_Area</vt:lpstr>
      <vt:lpstr>대납금액!Print_Area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성수남</dc:creator>
  <cp:lastModifiedBy>성수남</cp:lastModifiedBy>
  <cp:lastPrinted>2017-01-12T02:32:07Z</cp:lastPrinted>
  <dcterms:created xsi:type="dcterms:W3CDTF">2016-11-07T06:20:44Z</dcterms:created>
  <dcterms:modified xsi:type="dcterms:W3CDTF">2017-02-01T03:03:56Z</dcterms:modified>
</cp:coreProperties>
</file>